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DGI\Aplicacions\Transparencia\WEB DDGI\Contingut web\I_e_f_p\Proveidors\Període mig de pagament a proveïdors\2018\Diputació de Girona i organismes autonoms\"/>
    </mc:Choice>
  </mc:AlternateContent>
  <bookViews>
    <workbookView xWindow="0" yWindow="0" windowWidth="9540" windowHeight="3480" tabRatio="854" firstSheet="8" activeTab="11"/>
  </bookViews>
  <sheets>
    <sheet name="Gener 2018" sheetId="39" r:id="rId1"/>
    <sheet name="Febrer 2018" sheetId="55" r:id="rId2"/>
    <sheet name="Març 2018" sheetId="56" r:id="rId3"/>
    <sheet name="Abril 2018" sheetId="58" r:id="rId4"/>
    <sheet name="Maig 2018" sheetId="59" r:id="rId5"/>
    <sheet name="Juny 2018" sheetId="60" r:id="rId6"/>
    <sheet name="Juliol 2018" sheetId="61" r:id="rId7"/>
    <sheet name="Agost 2018" sheetId="62" r:id="rId8"/>
    <sheet name="Setembre 2018" sheetId="63" r:id="rId9"/>
    <sheet name="Octubre 2018" sheetId="65" r:id="rId10"/>
    <sheet name="Novembre 2018" sheetId="66" r:id="rId11"/>
    <sheet name="DESEMBRE 2018" sheetId="67" r:id="rId12"/>
    <sheet name="DIPUTACIO" sheetId="29" r:id="rId13"/>
    <sheet name="DIPSALUT" sheetId="11" r:id="rId14"/>
    <sheet name="XALOC" sheetId="12" r:id="rId15"/>
    <sheet name="CONSERVATORI" sheetId="13" r:id="rId16"/>
    <sheet name="C.COSTA BRAVA" sheetId="37" r:id="rId17"/>
    <sheet name="C VIES VERDES" sheetId="15" r:id="rId18"/>
    <sheet name="C.GAVARRES" sheetId="54" r:id="rId19"/>
    <sheet name="C ARTS ESCENIQUES" sheetId="36" r:id="rId20"/>
    <sheet name="SEMEGA" sheetId="64" r:id="rId21"/>
    <sheet name="P.TURISME" sheetId="16" r:id="rId22"/>
    <sheet name="SUMAR, S.L." sheetId="43" r:id="rId23"/>
    <sheet name="CASA CULTURA" sheetId="18" r:id="rId24"/>
    <sheet name="CILMA" sheetId="14" r:id="rId25"/>
  </sheets>
  <definedNames>
    <definedName name="_xlnm.Print_Area" localSheetId="3">'Abril 2018'!$A$1:$F$24</definedName>
    <definedName name="_xlnm.Print_Area" localSheetId="7">'Agost 2018'!$A$1:$F$24</definedName>
    <definedName name="_xlnm.Print_Area" localSheetId="19">'C ARTS ESCENIQUES'!$A$1:$F$21</definedName>
    <definedName name="_xlnm.Print_Area" localSheetId="17">'C VIES VERDES'!$A$1:$F$22</definedName>
    <definedName name="_xlnm.Print_Area" localSheetId="16">'C.COSTA BRAVA'!$A$1:$F$22</definedName>
    <definedName name="_xlnm.Print_Area" localSheetId="18">'C.GAVARRES'!$A$1:$F$22</definedName>
    <definedName name="_xlnm.Print_Area" localSheetId="23">'CASA CULTURA'!$A$1:$F$21</definedName>
    <definedName name="_xlnm.Print_Area" localSheetId="15">CONSERVATORI!$A$1:$F$21</definedName>
    <definedName name="_xlnm.Print_Area" localSheetId="11">'DESEMBRE 2018'!$A$1:$F$23</definedName>
    <definedName name="_xlnm.Print_Area" localSheetId="13">DIPSALUT!$A$1:$F$22</definedName>
    <definedName name="_xlnm.Print_Area" localSheetId="12">DIPUTACIO!$A$1:$F$22</definedName>
    <definedName name="_xlnm.Print_Area" localSheetId="1">'Febrer 2018'!$A$1:$F$24</definedName>
    <definedName name="_xlnm.Print_Area" localSheetId="0">'Gener 2018'!$A$1:$F$24</definedName>
    <definedName name="_xlnm.Print_Area" localSheetId="6">'Juliol 2018'!$A$1:$F$24</definedName>
    <definedName name="_xlnm.Print_Area" localSheetId="5">'Juny 2018'!$A$1:$F$24</definedName>
    <definedName name="_xlnm.Print_Area" localSheetId="4">'Maig 2018'!$A$1:$F$24</definedName>
    <definedName name="_xlnm.Print_Area" localSheetId="2">'Març 2018'!$A$1:$F$24</definedName>
    <definedName name="_xlnm.Print_Area" localSheetId="10">'Novembre 2018'!$A$1:$F$23</definedName>
    <definedName name="_xlnm.Print_Area" localSheetId="9">'Octubre 2018'!$A$1:$F$25</definedName>
    <definedName name="_xlnm.Print_Area" localSheetId="21">P.TURISME!$A$1:$F$21</definedName>
    <definedName name="_xlnm.Print_Area" localSheetId="20">SEMEGA!$A$1:$F$21</definedName>
    <definedName name="_xlnm.Print_Area" localSheetId="8">'Setembre 2018'!$A$1:$F$25</definedName>
    <definedName name="_xlnm.Print_Area" localSheetId="22">'SUMAR, S.L.'!$A$1:$F$21</definedName>
    <definedName name="_xlnm.Print_Area" localSheetId="14">XALOC!$A$1:$F$21</definedName>
  </definedNames>
  <calcPr calcId="152511"/>
</workbook>
</file>

<file path=xl/calcChain.xml><?xml version="1.0" encoding="utf-8"?>
<calcChain xmlns="http://schemas.openxmlformats.org/spreadsheetml/2006/main">
  <c r="C22" i="37" l="1"/>
  <c r="D22" i="37"/>
  <c r="E22" i="37"/>
  <c r="F22" i="37"/>
  <c r="B22" i="37"/>
  <c r="C21" i="18" l="1"/>
  <c r="D21" i="18"/>
  <c r="E21" i="18"/>
  <c r="F21" i="18"/>
  <c r="B21" i="18"/>
  <c r="C21" i="43"/>
  <c r="D21" i="43"/>
  <c r="E21" i="43"/>
  <c r="F21" i="43"/>
  <c r="B21" i="43"/>
  <c r="C21" i="16"/>
  <c r="D21" i="16"/>
  <c r="E21" i="16"/>
  <c r="F21" i="16"/>
  <c r="B21" i="16"/>
  <c r="C21" i="64"/>
  <c r="D21" i="64"/>
  <c r="E21" i="64"/>
  <c r="F21" i="64"/>
  <c r="B21" i="64"/>
  <c r="C21" i="36"/>
  <c r="D21" i="36"/>
  <c r="E21" i="36"/>
  <c r="F21" i="36"/>
  <c r="B21" i="36"/>
  <c r="C22" i="54"/>
  <c r="D22" i="54"/>
  <c r="E22" i="54"/>
  <c r="F22" i="54"/>
  <c r="B22" i="54"/>
  <c r="C22" i="15"/>
  <c r="D22" i="15"/>
  <c r="E22" i="15"/>
  <c r="F22" i="15"/>
  <c r="B22" i="15"/>
  <c r="C21" i="13"/>
  <c r="D21" i="13"/>
  <c r="E21" i="13"/>
  <c r="F21" i="13"/>
  <c r="B21" i="13"/>
  <c r="C22" i="11"/>
  <c r="D22" i="11"/>
  <c r="E22" i="11"/>
  <c r="F22" i="11"/>
  <c r="B22" i="11"/>
  <c r="C22" i="29"/>
  <c r="D22" i="29"/>
  <c r="E22" i="29"/>
  <c r="F22" i="29"/>
  <c r="B22" i="29"/>
  <c r="C21" i="12" l="1"/>
  <c r="D21" i="12"/>
  <c r="E21" i="12"/>
  <c r="F21" i="12"/>
  <c r="B21" i="12"/>
  <c r="C22" i="14"/>
  <c r="D22" i="14"/>
  <c r="E22" i="14"/>
  <c r="F22" i="14"/>
  <c r="B22" i="14"/>
  <c r="E23" i="67"/>
  <c r="C23" i="67"/>
  <c r="I22" i="67"/>
  <c r="H22" i="67"/>
  <c r="F22" i="67"/>
  <c r="I21" i="67"/>
  <c r="H21" i="67"/>
  <c r="F21" i="67"/>
  <c r="I20" i="67"/>
  <c r="H20" i="67"/>
  <c r="F20" i="67"/>
  <c r="I19" i="67"/>
  <c r="H19" i="67"/>
  <c r="F19" i="67"/>
  <c r="I18" i="67"/>
  <c r="H18" i="67"/>
  <c r="F18" i="67"/>
  <c r="I17" i="67"/>
  <c r="H17" i="67"/>
  <c r="F17" i="67"/>
  <c r="I16" i="67"/>
  <c r="H16" i="67"/>
  <c r="F16" i="67"/>
  <c r="I15" i="67"/>
  <c r="H15" i="67"/>
  <c r="F15" i="67"/>
  <c r="I14" i="67"/>
  <c r="H14" i="67"/>
  <c r="F14" i="67"/>
  <c r="I13" i="67"/>
  <c r="H13" i="67"/>
  <c r="F13" i="67"/>
  <c r="I12" i="67"/>
  <c r="J12" i="67" s="1"/>
  <c r="H12" i="67"/>
  <c r="F12" i="67"/>
  <c r="I11" i="67"/>
  <c r="H11" i="67"/>
  <c r="F11" i="67"/>
  <c r="I10" i="67"/>
  <c r="H10" i="67"/>
  <c r="F10" i="67"/>
  <c r="J16" i="67" l="1"/>
  <c r="J11" i="67"/>
  <c r="J15" i="67"/>
  <c r="J19" i="67"/>
  <c r="J10" i="67"/>
  <c r="J22" i="67"/>
  <c r="J13" i="67"/>
  <c r="J17" i="67"/>
  <c r="J21" i="67"/>
  <c r="J14" i="67"/>
  <c r="J18" i="67"/>
  <c r="J20" i="67"/>
  <c r="C20" i="43"/>
  <c r="D20" i="43"/>
  <c r="E20" i="43"/>
  <c r="B20" i="43"/>
  <c r="I18" i="66"/>
  <c r="H18" i="66"/>
  <c r="J18" i="66" s="1"/>
  <c r="J23" i="67" l="1"/>
  <c r="F23" i="67" s="1"/>
  <c r="C21" i="14"/>
  <c r="D21" i="14"/>
  <c r="E21" i="14"/>
  <c r="B21" i="14"/>
  <c r="C20" i="18"/>
  <c r="D20" i="18"/>
  <c r="E20" i="18"/>
  <c r="B20" i="18"/>
  <c r="C20" i="16"/>
  <c r="D20" i="16"/>
  <c r="E20" i="16"/>
  <c r="B20" i="16"/>
  <c r="C21" i="54"/>
  <c r="D21" i="54"/>
  <c r="E21" i="54"/>
  <c r="B21" i="54"/>
  <c r="C21" i="15"/>
  <c r="D21" i="15"/>
  <c r="E21" i="15"/>
  <c r="B21" i="15"/>
  <c r="C21" i="37"/>
  <c r="D21" i="37"/>
  <c r="E21" i="37"/>
  <c r="B21" i="37"/>
  <c r="C20" i="13"/>
  <c r="D20" i="13"/>
  <c r="E20" i="13"/>
  <c r="B20" i="13"/>
  <c r="C20" i="12"/>
  <c r="D20" i="12"/>
  <c r="E20" i="12"/>
  <c r="B20" i="12"/>
  <c r="C21" i="11"/>
  <c r="D21" i="11"/>
  <c r="E21" i="11"/>
  <c r="B21" i="11"/>
  <c r="C21" i="29"/>
  <c r="D21" i="29"/>
  <c r="E21" i="29"/>
  <c r="B21" i="29"/>
  <c r="C20" i="64" l="1"/>
  <c r="D20" i="64"/>
  <c r="E20" i="64"/>
  <c r="B20" i="64"/>
  <c r="C20" i="36" l="1"/>
  <c r="D20" i="36"/>
  <c r="E20" i="36"/>
  <c r="B20" i="36"/>
  <c r="F12" i="66" l="1"/>
  <c r="F20" i="12" s="1"/>
  <c r="F16" i="66" l="1"/>
  <c r="F21" i="54" s="1"/>
  <c r="E23" i="66"/>
  <c r="C23" i="66"/>
  <c r="I22" i="66"/>
  <c r="H22" i="66"/>
  <c r="F22" i="66"/>
  <c r="F21" i="14" s="1"/>
  <c r="I21" i="66"/>
  <c r="H21" i="66"/>
  <c r="F21" i="66"/>
  <c r="F20" i="18" s="1"/>
  <c r="I20" i="66"/>
  <c r="H20" i="66"/>
  <c r="F20" i="66"/>
  <c r="F20" i="43" s="1"/>
  <c r="I19" i="66"/>
  <c r="H19" i="66"/>
  <c r="F19" i="66"/>
  <c r="F20" i="16" s="1"/>
  <c r="F18" i="66"/>
  <c r="F20" i="64" s="1"/>
  <c r="I17" i="66"/>
  <c r="H17" i="66"/>
  <c r="F17" i="66"/>
  <c r="F20" i="36" s="1"/>
  <c r="I16" i="66"/>
  <c r="H16" i="66"/>
  <c r="I15" i="66"/>
  <c r="H15" i="66"/>
  <c r="F15" i="66"/>
  <c r="F21" i="15" s="1"/>
  <c r="I14" i="66"/>
  <c r="H14" i="66"/>
  <c r="F14" i="66"/>
  <c r="F21" i="37" s="1"/>
  <c r="I13" i="66"/>
  <c r="H13" i="66"/>
  <c r="F13" i="66"/>
  <c r="F20" i="13" s="1"/>
  <c r="I12" i="66"/>
  <c r="H12" i="66"/>
  <c r="I11" i="66"/>
  <c r="H11" i="66"/>
  <c r="F11" i="66"/>
  <c r="F21" i="11" s="1"/>
  <c r="I10" i="66"/>
  <c r="H10" i="66"/>
  <c r="F10" i="66"/>
  <c r="F21" i="29" s="1"/>
  <c r="J15" i="66" l="1"/>
  <c r="J20" i="66"/>
  <c r="J16" i="66"/>
  <c r="J11" i="66"/>
  <c r="J13" i="66"/>
  <c r="J14" i="66"/>
  <c r="J17" i="66"/>
  <c r="J21" i="66"/>
  <c r="J19" i="66"/>
  <c r="J12" i="66"/>
  <c r="J22" i="66"/>
  <c r="J10" i="66"/>
  <c r="J23" i="66" s="1"/>
  <c r="F23" i="66" s="1"/>
  <c r="F25" i="65"/>
  <c r="C20" i="54" l="1"/>
  <c r="D20" i="54"/>
  <c r="E20" i="54"/>
  <c r="F20" i="54"/>
  <c r="B20" i="54"/>
  <c r="C20" i="15"/>
  <c r="D20" i="15"/>
  <c r="E20" i="15"/>
  <c r="F20" i="15"/>
  <c r="B20" i="15"/>
  <c r="C20" i="37"/>
  <c r="D20" i="37"/>
  <c r="E20" i="37"/>
  <c r="F20" i="37"/>
  <c r="B20" i="37"/>
  <c r="C19" i="13"/>
  <c r="D19" i="13"/>
  <c r="E19" i="13"/>
  <c r="F19" i="13"/>
  <c r="B19" i="13"/>
  <c r="C19" i="12"/>
  <c r="D19" i="12"/>
  <c r="E19" i="12"/>
  <c r="F19" i="12"/>
  <c r="B19" i="12"/>
  <c r="C20" i="11"/>
  <c r="D20" i="11"/>
  <c r="E20" i="11"/>
  <c r="F20" i="11"/>
  <c r="B20" i="11"/>
  <c r="C20" i="29"/>
  <c r="D20" i="29"/>
  <c r="E20" i="29"/>
  <c r="F20" i="29"/>
  <c r="B20" i="29"/>
  <c r="C19" i="36" l="1"/>
  <c r="D19" i="36"/>
  <c r="E19" i="36"/>
  <c r="F19" i="36"/>
  <c r="B19" i="36"/>
  <c r="C20" i="14" l="1"/>
  <c r="D20" i="14"/>
  <c r="E20" i="14"/>
  <c r="F20" i="14"/>
  <c r="B20" i="14"/>
  <c r="C19" i="18"/>
  <c r="D19" i="18"/>
  <c r="E19" i="18"/>
  <c r="F19" i="18"/>
  <c r="B19" i="18"/>
  <c r="C19" i="43"/>
  <c r="D19" i="43"/>
  <c r="E19" i="43"/>
  <c r="F19" i="43"/>
  <c r="B19" i="43"/>
  <c r="C19" i="16"/>
  <c r="D19" i="16"/>
  <c r="E19" i="16"/>
  <c r="F19" i="16"/>
  <c r="B19" i="16"/>
  <c r="C19" i="64"/>
  <c r="D19" i="64"/>
  <c r="E19" i="64"/>
  <c r="F19" i="64"/>
  <c r="B19" i="64"/>
  <c r="E25" i="65" l="1"/>
  <c r="C25" i="65"/>
  <c r="I24" i="65"/>
  <c r="H24" i="65"/>
  <c r="F24" i="65"/>
  <c r="I23" i="65"/>
  <c r="H23" i="65"/>
  <c r="F23" i="65"/>
  <c r="I22" i="65"/>
  <c r="H22" i="65"/>
  <c r="F22" i="65"/>
  <c r="I21" i="65"/>
  <c r="H21" i="65"/>
  <c r="F21" i="65"/>
  <c r="F20" i="65"/>
  <c r="I19" i="65"/>
  <c r="H19" i="65"/>
  <c r="F19" i="65"/>
  <c r="I18" i="65"/>
  <c r="H18" i="65"/>
  <c r="J18" i="65" s="1"/>
  <c r="I17" i="65"/>
  <c r="H17" i="65"/>
  <c r="F17" i="65"/>
  <c r="I16" i="65"/>
  <c r="H16" i="65"/>
  <c r="F16" i="65"/>
  <c r="I15" i="65"/>
  <c r="H15" i="65"/>
  <c r="F15" i="65"/>
  <c r="I14" i="65"/>
  <c r="J14" i="65" s="1"/>
  <c r="H14" i="65"/>
  <c r="F14" i="65"/>
  <c r="I13" i="65"/>
  <c r="H13" i="65"/>
  <c r="F13" i="65"/>
  <c r="I12" i="65"/>
  <c r="H12" i="65"/>
  <c r="F12" i="65"/>
  <c r="J16" i="65" l="1"/>
  <c r="J12" i="65"/>
  <c r="J19" i="65"/>
  <c r="J23" i="65"/>
  <c r="J21" i="65"/>
  <c r="J13" i="65"/>
  <c r="J17" i="65"/>
  <c r="J24" i="65"/>
  <c r="J15" i="65"/>
  <c r="J22" i="65"/>
  <c r="F25" i="63"/>
  <c r="J25" i="65" l="1"/>
  <c r="C19" i="54"/>
  <c r="D19" i="54"/>
  <c r="E19" i="54"/>
  <c r="F19" i="54"/>
  <c r="B19" i="54"/>
  <c r="C19" i="37"/>
  <c r="D19" i="37"/>
  <c r="E19" i="37"/>
  <c r="B19" i="37"/>
  <c r="C19" i="14"/>
  <c r="D19" i="14"/>
  <c r="E19" i="14"/>
  <c r="F19" i="14"/>
  <c r="B19" i="14"/>
  <c r="C18" i="18"/>
  <c r="D18" i="18"/>
  <c r="E18" i="18"/>
  <c r="F18" i="18"/>
  <c r="B18" i="18"/>
  <c r="C18" i="43"/>
  <c r="D18" i="43"/>
  <c r="E18" i="43"/>
  <c r="F18" i="43"/>
  <c r="B18" i="43"/>
  <c r="C18" i="16"/>
  <c r="D18" i="16"/>
  <c r="E18" i="16"/>
  <c r="F18" i="16"/>
  <c r="B18" i="16"/>
  <c r="C18" i="64"/>
  <c r="D18" i="64"/>
  <c r="E18" i="64"/>
  <c r="F18" i="64"/>
  <c r="B18" i="64"/>
  <c r="C18" i="36"/>
  <c r="D18" i="36"/>
  <c r="E18" i="36"/>
  <c r="F18" i="36"/>
  <c r="B18" i="36"/>
  <c r="C19" i="15"/>
  <c r="D19" i="15"/>
  <c r="E19" i="15"/>
  <c r="F19" i="15"/>
  <c r="B19" i="15"/>
  <c r="C18" i="13"/>
  <c r="D18" i="13"/>
  <c r="E18" i="13"/>
  <c r="F18" i="13"/>
  <c r="B18" i="13"/>
  <c r="C18" i="12"/>
  <c r="D18" i="12"/>
  <c r="E18" i="12"/>
  <c r="F18" i="12"/>
  <c r="B18" i="12"/>
  <c r="C19" i="11"/>
  <c r="D19" i="11"/>
  <c r="E19" i="11"/>
  <c r="F19" i="11"/>
  <c r="B19" i="11"/>
  <c r="C19" i="29"/>
  <c r="D19" i="29"/>
  <c r="E19" i="29"/>
  <c r="F19" i="29"/>
  <c r="B19" i="29"/>
  <c r="F20" i="63" l="1"/>
  <c r="F17" i="63"/>
  <c r="E25" i="63" l="1"/>
  <c r="C25" i="63"/>
  <c r="I24" i="63"/>
  <c r="H24" i="63"/>
  <c r="F24" i="63"/>
  <c r="I23" i="63"/>
  <c r="H23" i="63"/>
  <c r="F23" i="63"/>
  <c r="I22" i="63"/>
  <c r="H22" i="63"/>
  <c r="F22" i="63"/>
  <c r="I21" i="63"/>
  <c r="H21" i="63"/>
  <c r="F21" i="63"/>
  <c r="I19" i="63"/>
  <c r="H19" i="63"/>
  <c r="F19" i="63"/>
  <c r="I18" i="63"/>
  <c r="H18" i="63"/>
  <c r="I17" i="63"/>
  <c r="H17" i="63"/>
  <c r="I16" i="63"/>
  <c r="H16" i="63"/>
  <c r="F16" i="63"/>
  <c r="F19" i="37" s="1"/>
  <c r="I15" i="63"/>
  <c r="H15" i="63"/>
  <c r="F15" i="63"/>
  <c r="I14" i="63"/>
  <c r="H14" i="63"/>
  <c r="F14" i="63"/>
  <c r="I13" i="63"/>
  <c r="H13" i="63"/>
  <c r="J13" i="63" s="1"/>
  <c r="F13" i="63"/>
  <c r="I12" i="63"/>
  <c r="H12" i="63"/>
  <c r="F12" i="63"/>
  <c r="C18" i="14"/>
  <c r="D18" i="14"/>
  <c r="E18" i="14"/>
  <c r="B18" i="14"/>
  <c r="C17" i="18"/>
  <c r="D17" i="18"/>
  <c r="E17" i="18"/>
  <c r="B17" i="18"/>
  <c r="C17" i="43"/>
  <c r="D17" i="43"/>
  <c r="E17" i="43"/>
  <c r="B17" i="43"/>
  <c r="C17" i="16"/>
  <c r="D17" i="16"/>
  <c r="E17" i="16"/>
  <c r="F17" i="16"/>
  <c r="B17" i="16"/>
  <c r="C17" i="36"/>
  <c r="D17" i="36"/>
  <c r="E17" i="36"/>
  <c r="B17" i="36"/>
  <c r="C18" i="54"/>
  <c r="D18" i="54"/>
  <c r="E18" i="54"/>
  <c r="B18" i="54"/>
  <c r="C18" i="15"/>
  <c r="D18" i="15"/>
  <c r="E18" i="15"/>
  <c r="F18" i="15"/>
  <c r="B18" i="15"/>
  <c r="C18" i="37"/>
  <c r="D18" i="37"/>
  <c r="E18" i="37"/>
  <c r="F18" i="37"/>
  <c r="B18" i="37"/>
  <c r="C17" i="13"/>
  <c r="D17" i="13"/>
  <c r="E17" i="13"/>
  <c r="B17" i="13"/>
  <c r="C17" i="12"/>
  <c r="D17" i="12"/>
  <c r="E17" i="12"/>
  <c r="B17" i="12"/>
  <c r="C18" i="11"/>
  <c r="D18" i="11"/>
  <c r="E18" i="11"/>
  <c r="B18" i="11"/>
  <c r="C18" i="29"/>
  <c r="D18" i="29"/>
  <c r="E18" i="29"/>
  <c r="F18" i="29"/>
  <c r="B18" i="29"/>
  <c r="E24" i="62"/>
  <c r="C24" i="62"/>
  <c r="I23" i="62"/>
  <c r="H23" i="62"/>
  <c r="F23" i="62"/>
  <c r="F18" i="14" s="1"/>
  <c r="I22" i="62"/>
  <c r="H22" i="62"/>
  <c r="F22" i="62"/>
  <c r="F17" i="18" s="1"/>
  <c r="I21" i="62"/>
  <c r="H21" i="62"/>
  <c r="F21" i="62"/>
  <c r="F17" i="43" s="1"/>
  <c r="I20" i="62"/>
  <c r="H20" i="62"/>
  <c r="F20" i="62"/>
  <c r="I19" i="62"/>
  <c r="H19" i="62"/>
  <c r="F19" i="62"/>
  <c r="F17" i="36" s="1"/>
  <c r="I18" i="62"/>
  <c r="H18" i="62"/>
  <c r="F18" i="62"/>
  <c r="F18" i="54" s="1"/>
  <c r="I17" i="62"/>
  <c r="H17" i="62"/>
  <c r="I16" i="62"/>
  <c r="H16" i="62"/>
  <c r="F16" i="62"/>
  <c r="I15" i="62"/>
  <c r="H15" i="62"/>
  <c r="F15" i="62"/>
  <c r="F17" i="13" s="1"/>
  <c r="I14" i="62"/>
  <c r="H14" i="62"/>
  <c r="F14" i="62"/>
  <c r="F17" i="12" s="1"/>
  <c r="I13" i="62"/>
  <c r="H13" i="62"/>
  <c r="F13" i="62"/>
  <c r="F18" i="11" s="1"/>
  <c r="I12" i="62"/>
  <c r="H12" i="62"/>
  <c r="F12" i="62"/>
  <c r="C16" i="36"/>
  <c r="D16" i="36"/>
  <c r="E16" i="36"/>
  <c r="B16" i="36"/>
  <c r="C17" i="54"/>
  <c r="D17" i="54"/>
  <c r="E17" i="54"/>
  <c r="B17" i="54"/>
  <c r="C17" i="15"/>
  <c r="D17" i="15"/>
  <c r="E17" i="15"/>
  <c r="B17" i="15"/>
  <c r="C17" i="11"/>
  <c r="D17" i="11"/>
  <c r="E17" i="11"/>
  <c r="B17" i="11"/>
  <c r="F13" i="61"/>
  <c r="F17" i="11" s="1"/>
  <c r="C16" i="13"/>
  <c r="D16" i="13"/>
  <c r="E16" i="13"/>
  <c r="B16" i="13"/>
  <c r="C17" i="29"/>
  <c r="D17" i="29"/>
  <c r="E17" i="29"/>
  <c r="B17" i="29"/>
  <c r="C17" i="14"/>
  <c r="D17" i="14"/>
  <c r="E17" i="14"/>
  <c r="B17" i="14"/>
  <c r="C16" i="18"/>
  <c r="D16" i="18"/>
  <c r="E16" i="18"/>
  <c r="B16" i="18"/>
  <c r="C16" i="43"/>
  <c r="D16" i="43"/>
  <c r="E16" i="43"/>
  <c r="B16" i="43"/>
  <c r="C16" i="16"/>
  <c r="D16" i="16"/>
  <c r="E16" i="16"/>
  <c r="B16" i="16"/>
  <c r="C17" i="37"/>
  <c r="D17" i="37"/>
  <c r="E17" i="37"/>
  <c r="B17" i="37"/>
  <c r="C16" i="12"/>
  <c r="D16" i="12"/>
  <c r="E16" i="12"/>
  <c r="B16" i="12"/>
  <c r="E24" i="61"/>
  <c r="C24" i="61"/>
  <c r="I23" i="61"/>
  <c r="H23" i="61"/>
  <c r="F23" i="61"/>
  <c r="F17" i="14" s="1"/>
  <c r="I22" i="61"/>
  <c r="H22" i="61"/>
  <c r="F22" i="61"/>
  <c r="F16" i="18" s="1"/>
  <c r="I21" i="61"/>
  <c r="H21" i="61"/>
  <c r="F21" i="61"/>
  <c r="F16" i="43" s="1"/>
  <c r="I20" i="61"/>
  <c r="H20" i="61"/>
  <c r="F20" i="61"/>
  <c r="F16" i="16" s="1"/>
  <c r="I19" i="61"/>
  <c r="H19" i="61"/>
  <c r="F19" i="61"/>
  <c r="F16" i="36" s="1"/>
  <c r="I18" i="61"/>
  <c r="H18" i="61"/>
  <c r="F18" i="61"/>
  <c r="F17" i="54" s="1"/>
  <c r="I17" i="61"/>
  <c r="H17" i="61"/>
  <c r="F17" i="61"/>
  <c r="F17" i="15" s="1"/>
  <c r="I16" i="61"/>
  <c r="H16" i="61"/>
  <c r="F16" i="61"/>
  <c r="F17" i="37" s="1"/>
  <c r="I15" i="61"/>
  <c r="H15" i="61"/>
  <c r="F15" i="61"/>
  <c r="F16" i="13" s="1"/>
  <c r="I14" i="61"/>
  <c r="H14" i="61"/>
  <c r="F14" i="61"/>
  <c r="F16" i="12" s="1"/>
  <c r="I13" i="61"/>
  <c r="H13" i="61"/>
  <c r="I12" i="61"/>
  <c r="H12" i="61"/>
  <c r="F12" i="61"/>
  <c r="F17" i="29" s="1"/>
  <c r="C15" i="18"/>
  <c r="D15" i="18"/>
  <c r="E15" i="18"/>
  <c r="F15" i="18"/>
  <c r="B15" i="18"/>
  <c r="C15" i="43"/>
  <c r="D15" i="43"/>
  <c r="E15" i="43"/>
  <c r="B15" i="43"/>
  <c r="C15" i="36"/>
  <c r="D15" i="36"/>
  <c r="E15" i="36"/>
  <c r="B15" i="36"/>
  <c r="C16" i="54"/>
  <c r="D16" i="54"/>
  <c r="E16" i="54"/>
  <c r="B16" i="54"/>
  <c r="C16" i="37"/>
  <c r="D16" i="37"/>
  <c r="E16" i="37"/>
  <c r="F16" i="37"/>
  <c r="B16" i="37"/>
  <c r="C16" i="15"/>
  <c r="D16" i="15"/>
  <c r="E16" i="15"/>
  <c r="B16" i="15"/>
  <c r="C15" i="13"/>
  <c r="D15" i="13"/>
  <c r="E15" i="13"/>
  <c r="B15" i="13"/>
  <c r="C15" i="12"/>
  <c r="D15" i="12"/>
  <c r="E15" i="12"/>
  <c r="B15" i="12"/>
  <c r="C16" i="11"/>
  <c r="D16" i="11"/>
  <c r="E16" i="11"/>
  <c r="F16" i="11"/>
  <c r="B16" i="11"/>
  <c r="C16" i="29"/>
  <c r="D16" i="29"/>
  <c r="E16" i="29"/>
  <c r="B16" i="29"/>
  <c r="E24" i="60"/>
  <c r="C24" i="60"/>
  <c r="C15" i="16"/>
  <c r="D15" i="16"/>
  <c r="E15" i="16"/>
  <c r="B15" i="16"/>
  <c r="C16" i="14"/>
  <c r="D16" i="14"/>
  <c r="E16" i="14"/>
  <c r="B16" i="14"/>
  <c r="I21" i="60"/>
  <c r="H21" i="60"/>
  <c r="F21" i="60"/>
  <c r="F15" i="43" s="1"/>
  <c r="I22" i="60"/>
  <c r="J22" i="60" s="1"/>
  <c r="H22" i="60"/>
  <c r="F22" i="60"/>
  <c r="I20" i="60"/>
  <c r="H20" i="60"/>
  <c r="F20" i="60"/>
  <c r="F15" i="16" s="1"/>
  <c r="I18" i="60"/>
  <c r="H18" i="60"/>
  <c r="F18" i="60"/>
  <c r="F16" i="54" s="1"/>
  <c r="I16" i="60"/>
  <c r="H16" i="60"/>
  <c r="F16" i="60"/>
  <c r="I19" i="60"/>
  <c r="J19" i="60" s="1"/>
  <c r="H19" i="60"/>
  <c r="F19" i="60"/>
  <c r="F15" i="36" s="1"/>
  <c r="I17" i="60"/>
  <c r="H17" i="60"/>
  <c r="F17" i="60"/>
  <c r="F16" i="15" s="1"/>
  <c r="I23" i="60"/>
  <c r="H23" i="60"/>
  <c r="F23" i="60"/>
  <c r="F16" i="14" s="1"/>
  <c r="I15" i="60"/>
  <c r="H15" i="60"/>
  <c r="F15" i="60"/>
  <c r="F15" i="13" s="1"/>
  <c r="I14" i="60"/>
  <c r="H14" i="60"/>
  <c r="F14" i="60"/>
  <c r="F15" i="12" s="1"/>
  <c r="I13" i="60"/>
  <c r="H13" i="60"/>
  <c r="I12" i="60"/>
  <c r="H12" i="60"/>
  <c r="F12" i="60"/>
  <c r="F16" i="29" s="1"/>
  <c r="C15" i="15"/>
  <c r="D15" i="15"/>
  <c r="E15" i="15"/>
  <c r="B15" i="15"/>
  <c r="C14" i="43"/>
  <c r="D14" i="43"/>
  <c r="E14" i="43"/>
  <c r="B14" i="43"/>
  <c r="C14" i="18"/>
  <c r="D14" i="18"/>
  <c r="E14" i="18"/>
  <c r="B14" i="18"/>
  <c r="C14" i="16"/>
  <c r="D14" i="16"/>
  <c r="E14" i="16"/>
  <c r="B14" i="16"/>
  <c r="C15" i="14"/>
  <c r="D15" i="14"/>
  <c r="E15" i="14"/>
  <c r="B15" i="14"/>
  <c r="C15" i="54"/>
  <c r="D15" i="54"/>
  <c r="E15" i="54"/>
  <c r="F15" i="54"/>
  <c r="B15" i="54"/>
  <c r="C15" i="37"/>
  <c r="D15" i="37"/>
  <c r="E15" i="37"/>
  <c r="B15" i="37"/>
  <c r="C14" i="36"/>
  <c r="D14" i="36"/>
  <c r="E14" i="36"/>
  <c r="B14" i="36"/>
  <c r="C14" i="13"/>
  <c r="D14" i="13"/>
  <c r="E14" i="13"/>
  <c r="B14" i="13"/>
  <c r="C14" i="12"/>
  <c r="D14" i="12"/>
  <c r="E14" i="12"/>
  <c r="F14" i="12"/>
  <c r="B14" i="12"/>
  <c r="C15" i="11"/>
  <c r="D15" i="11"/>
  <c r="E15" i="11"/>
  <c r="F15" i="11"/>
  <c r="B15" i="11"/>
  <c r="C15" i="29"/>
  <c r="D15" i="29"/>
  <c r="E15" i="29"/>
  <c r="B15" i="29"/>
  <c r="E24" i="59"/>
  <c r="C24" i="59"/>
  <c r="I23" i="59"/>
  <c r="H23" i="59"/>
  <c r="F23" i="59"/>
  <c r="F14" i="43" s="1"/>
  <c r="I22" i="59"/>
  <c r="H22" i="59"/>
  <c r="F22" i="59"/>
  <c r="F14" i="18" s="1"/>
  <c r="I21" i="59"/>
  <c r="H21" i="59"/>
  <c r="F21" i="59"/>
  <c r="F14" i="16" s="1"/>
  <c r="I20" i="59"/>
  <c r="H20" i="59"/>
  <c r="F20" i="59"/>
  <c r="I19" i="59"/>
  <c r="H19" i="59"/>
  <c r="F19" i="59"/>
  <c r="F15" i="37" s="1"/>
  <c r="I18" i="59"/>
  <c r="H18" i="59"/>
  <c r="F18" i="59"/>
  <c r="F14" i="36" s="1"/>
  <c r="I17" i="59"/>
  <c r="H17" i="59"/>
  <c r="F17" i="59"/>
  <c r="F15" i="15" s="1"/>
  <c r="I16" i="59"/>
  <c r="H16" i="59"/>
  <c r="F16" i="59"/>
  <c r="F15" i="14" s="1"/>
  <c r="I15" i="59"/>
  <c r="H15" i="59"/>
  <c r="F15" i="59"/>
  <c r="F14" i="13" s="1"/>
  <c r="I14" i="59"/>
  <c r="H14" i="59"/>
  <c r="F14" i="59"/>
  <c r="I13" i="59"/>
  <c r="H13" i="59"/>
  <c r="I12" i="59"/>
  <c r="H12" i="59"/>
  <c r="F12" i="59"/>
  <c r="F15" i="29" s="1"/>
  <c r="C13" i="18"/>
  <c r="D13" i="18"/>
  <c r="E13" i="18"/>
  <c r="B13" i="18"/>
  <c r="C13" i="16"/>
  <c r="D13" i="16"/>
  <c r="E13" i="16"/>
  <c r="B13" i="16"/>
  <c r="C14" i="54"/>
  <c r="D14" i="54"/>
  <c r="E14" i="54"/>
  <c r="B14" i="54"/>
  <c r="C13" i="13"/>
  <c r="D13" i="13"/>
  <c r="E13" i="13"/>
  <c r="B13" i="13"/>
  <c r="C14" i="29"/>
  <c r="D14" i="29"/>
  <c r="E14" i="29"/>
  <c r="B14" i="29"/>
  <c r="J16" i="63" l="1"/>
  <c r="J22" i="63"/>
  <c r="J17" i="63"/>
  <c r="J15" i="63"/>
  <c r="J12" i="63"/>
  <c r="J21" i="63"/>
  <c r="J19" i="63"/>
  <c r="J24" i="63"/>
  <c r="J14" i="63"/>
  <c r="J18" i="63"/>
  <c r="J23" i="63"/>
  <c r="J22" i="59"/>
  <c r="J13" i="62"/>
  <c r="J17" i="62"/>
  <c r="J15" i="62"/>
  <c r="J19" i="62"/>
  <c r="J23" i="62"/>
  <c r="J12" i="62"/>
  <c r="J16" i="62"/>
  <c r="J20" i="62"/>
  <c r="J21" i="62"/>
  <c r="J14" i="62"/>
  <c r="J18" i="62"/>
  <c r="J22" i="62"/>
  <c r="J14" i="61"/>
  <c r="J15" i="61"/>
  <c r="J19" i="61"/>
  <c r="J18" i="61"/>
  <c r="J17" i="61"/>
  <c r="J12" i="61"/>
  <c r="J21" i="61"/>
  <c r="J22" i="61"/>
  <c r="J16" i="61"/>
  <c r="J20" i="61"/>
  <c r="J13" i="61"/>
  <c r="J23" i="61"/>
  <c r="J17" i="60"/>
  <c r="J18" i="60"/>
  <c r="J21" i="60"/>
  <c r="J16" i="60"/>
  <c r="J12" i="60"/>
  <c r="J20" i="60"/>
  <c r="J23" i="60"/>
  <c r="J13" i="60"/>
  <c r="J14" i="60"/>
  <c r="J15" i="60"/>
  <c r="J14" i="59"/>
  <c r="J18" i="59"/>
  <c r="J19" i="59"/>
  <c r="J23" i="59"/>
  <c r="J12" i="59"/>
  <c r="J16" i="59"/>
  <c r="J20" i="59"/>
  <c r="J15" i="59"/>
  <c r="J13" i="59"/>
  <c r="J17" i="59"/>
  <c r="J21" i="59"/>
  <c r="C13" i="12"/>
  <c r="D13" i="12"/>
  <c r="E13" i="12"/>
  <c r="B13" i="12"/>
  <c r="C14" i="37"/>
  <c r="D14" i="37"/>
  <c r="E14" i="37"/>
  <c r="B14" i="37"/>
  <c r="C14" i="14"/>
  <c r="D14" i="14"/>
  <c r="E14" i="14"/>
  <c r="B14" i="14"/>
  <c r="C13" i="43"/>
  <c r="D13" i="43"/>
  <c r="E13" i="43"/>
  <c r="B13" i="43"/>
  <c r="C13" i="36"/>
  <c r="D13" i="36"/>
  <c r="E13" i="36"/>
  <c r="B13" i="36"/>
  <c r="C14" i="11"/>
  <c r="D14" i="11"/>
  <c r="E14" i="11"/>
  <c r="B14" i="11"/>
  <c r="C14" i="15"/>
  <c r="D14" i="15"/>
  <c r="E14" i="15"/>
  <c r="B14" i="15"/>
  <c r="E24" i="58"/>
  <c r="C24" i="58"/>
  <c r="I23" i="58"/>
  <c r="H23" i="58"/>
  <c r="F23" i="58"/>
  <c r="F13" i="43" s="1"/>
  <c r="I22" i="58"/>
  <c r="H22" i="58"/>
  <c r="F22" i="58"/>
  <c r="F13" i="18" s="1"/>
  <c r="I21" i="58"/>
  <c r="H21" i="58"/>
  <c r="F21" i="58"/>
  <c r="F13" i="16" s="1"/>
  <c r="I20" i="58"/>
  <c r="H20" i="58"/>
  <c r="F20" i="58"/>
  <c r="F14" i="54" s="1"/>
  <c r="I19" i="58"/>
  <c r="H19" i="58"/>
  <c r="F19" i="58"/>
  <c r="F14" i="37" s="1"/>
  <c r="I18" i="58"/>
  <c r="H18" i="58"/>
  <c r="F18" i="58"/>
  <c r="F13" i="36" s="1"/>
  <c r="I17" i="58"/>
  <c r="H17" i="58"/>
  <c r="F17" i="58"/>
  <c r="F14" i="15" s="1"/>
  <c r="I16" i="58"/>
  <c r="H16" i="58"/>
  <c r="F16" i="58"/>
  <c r="F14" i="14" s="1"/>
  <c r="I15" i="58"/>
  <c r="H15" i="58"/>
  <c r="F15" i="58"/>
  <c r="F13" i="13" s="1"/>
  <c r="I14" i="58"/>
  <c r="H14" i="58"/>
  <c r="F14" i="58"/>
  <c r="F13" i="12" s="1"/>
  <c r="I13" i="58"/>
  <c r="H13" i="58"/>
  <c r="F13" i="58"/>
  <c r="F14" i="11" s="1"/>
  <c r="I12" i="58"/>
  <c r="H12" i="58"/>
  <c r="F12" i="58"/>
  <c r="F14" i="29" s="1"/>
  <c r="C12" i="18"/>
  <c r="D12" i="18"/>
  <c r="E12" i="18"/>
  <c r="B12" i="18"/>
  <c r="C12" i="16"/>
  <c r="D12" i="16"/>
  <c r="E12" i="16"/>
  <c r="B12" i="16"/>
  <c r="C13" i="14"/>
  <c r="D13" i="14"/>
  <c r="E13" i="14"/>
  <c r="B13" i="14"/>
  <c r="C13" i="54"/>
  <c r="D13" i="54"/>
  <c r="E13" i="54"/>
  <c r="B13" i="54"/>
  <c r="C13" i="37"/>
  <c r="D13" i="37"/>
  <c r="E13" i="37"/>
  <c r="B13" i="37"/>
  <c r="C12" i="36"/>
  <c r="D12" i="36"/>
  <c r="E12" i="36"/>
  <c r="B12" i="36"/>
  <c r="C13" i="15"/>
  <c r="D13" i="15"/>
  <c r="E13" i="15"/>
  <c r="B13" i="15"/>
  <c r="C12" i="13"/>
  <c r="D12" i="13"/>
  <c r="E12" i="13"/>
  <c r="B12" i="13"/>
  <c r="C12" i="12"/>
  <c r="D12" i="12"/>
  <c r="E12" i="12"/>
  <c r="B12" i="12"/>
  <c r="C13" i="11"/>
  <c r="D13" i="11"/>
  <c r="E13" i="11"/>
  <c r="B13" i="11"/>
  <c r="C13" i="29"/>
  <c r="D13" i="29"/>
  <c r="E13" i="29"/>
  <c r="B13" i="29"/>
  <c r="J25" i="63" l="1"/>
  <c r="J24" i="62"/>
  <c r="F24" i="62" s="1"/>
  <c r="J24" i="61"/>
  <c r="F24" i="61" s="1"/>
  <c r="J24" i="60"/>
  <c r="F24" i="60" s="1"/>
  <c r="J24" i="59"/>
  <c r="F24" i="59" s="1"/>
  <c r="J13" i="58"/>
  <c r="J15" i="58"/>
  <c r="J23" i="58"/>
  <c r="J21" i="58"/>
  <c r="J19" i="58"/>
  <c r="J17" i="58"/>
  <c r="J12" i="58"/>
  <c r="J16" i="58"/>
  <c r="J20" i="58"/>
  <c r="J14" i="58"/>
  <c r="J18" i="58"/>
  <c r="J22" i="58"/>
  <c r="C12" i="43"/>
  <c r="D12" i="43"/>
  <c r="E12" i="43"/>
  <c r="B12" i="43"/>
  <c r="J24" i="58" l="1"/>
  <c r="F24" i="58" s="1"/>
  <c r="E24" i="56"/>
  <c r="C24" i="56"/>
  <c r="I23" i="56"/>
  <c r="H23" i="56"/>
  <c r="F23" i="56"/>
  <c r="F12" i="43" s="1"/>
  <c r="I22" i="56"/>
  <c r="H22" i="56"/>
  <c r="F22" i="56"/>
  <c r="F12" i="18" s="1"/>
  <c r="I21" i="56"/>
  <c r="H21" i="56"/>
  <c r="F21" i="56"/>
  <c r="F12" i="16" s="1"/>
  <c r="I20" i="56"/>
  <c r="H20" i="56"/>
  <c r="F20" i="56"/>
  <c r="F13" i="54" s="1"/>
  <c r="I19" i="56"/>
  <c r="H19" i="56"/>
  <c r="F19" i="56"/>
  <c r="F13" i="37" s="1"/>
  <c r="I18" i="56"/>
  <c r="H18" i="56"/>
  <c r="F18" i="56"/>
  <c r="F12" i="36" s="1"/>
  <c r="I17" i="56"/>
  <c r="H17" i="56"/>
  <c r="F17" i="56"/>
  <c r="F13" i="15" s="1"/>
  <c r="I16" i="56"/>
  <c r="H16" i="56"/>
  <c r="F16" i="56"/>
  <c r="F13" i="14" s="1"/>
  <c r="I15" i="56"/>
  <c r="H15" i="56"/>
  <c r="F15" i="56"/>
  <c r="F12" i="13" s="1"/>
  <c r="I14" i="56"/>
  <c r="H14" i="56"/>
  <c r="F14" i="56"/>
  <c r="F12" i="12" s="1"/>
  <c r="I13" i="56"/>
  <c r="H13" i="56"/>
  <c r="F13" i="56"/>
  <c r="F13" i="11" s="1"/>
  <c r="I12" i="56"/>
  <c r="H12" i="56"/>
  <c r="J12" i="56" s="1"/>
  <c r="F12" i="56"/>
  <c r="F13" i="29" s="1"/>
  <c r="C11" i="43"/>
  <c r="D11" i="43"/>
  <c r="E11" i="43"/>
  <c r="B11" i="43"/>
  <c r="C11" i="18"/>
  <c r="D11" i="18"/>
  <c r="E11" i="18"/>
  <c r="B11" i="18"/>
  <c r="C11" i="16"/>
  <c r="D11" i="16"/>
  <c r="E11" i="16"/>
  <c r="B11" i="16"/>
  <c r="C12" i="14"/>
  <c r="D12" i="14"/>
  <c r="E12" i="14"/>
  <c r="B12" i="14"/>
  <c r="C12" i="54"/>
  <c r="D12" i="54"/>
  <c r="E12" i="54"/>
  <c r="B12" i="54"/>
  <c r="C12" i="37"/>
  <c r="D12" i="37"/>
  <c r="E12" i="37"/>
  <c r="B12" i="37"/>
  <c r="C11" i="36"/>
  <c r="D11" i="36"/>
  <c r="E11" i="36"/>
  <c r="B11" i="36"/>
  <c r="C12" i="15"/>
  <c r="D12" i="15"/>
  <c r="E12" i="15"/>
  <c r="B12" i="15"/>
  <c r="C11" i="13"/>
  <c r="D11" i="13"/>
  <c r="E11" i="13"/>
  <c r="B11" i="13"/>
  <c r="C11" i="12"/>
  <c r="D11" i="12"/>
  <c r="E11" i="12"/>
  <c r="F11" i="12"/>
  <c r="B11" i="12"/>
  <c r="C12" i="11"/>
  <c r="D12" i="11"/>
  <c r="E12" i="11"/>
  <c r="B12" i="11"/>
  <c r="C12" i="29"/>
  <c r="D12" i="29"/>
  <c r="E12" i="29"/>
  <c r="B12" i="29"/>
  <c r="F20" i="55"/>
  <c r="F12" i="54" s="1"/>
  <c r="E24" i="55"/>
  <c r="C24" i="55"/>
  <c r="I23" i="55"/>
  <c r="H23" i="55"/>
  <c r="F23" i="55"/>
  <c r="F11" i="43" s="1"/>
  <c r="I22" i="55"/>
  <c r="H22" i="55"/>
  <c r="F22" i="55"/>
  <c r="F11" i="18" s="1"/>
  <c r="I21" i="55"/>
  <c r="H21" i="55"/>
  <c r="F21" i="55"/>
  <c r="F11" i="16" s="1"/>
  <c r="I20" i="55"/>
  <c r="H20" i="55"/>
  <c r="I19" i="55"/>
  <c r="H19" i="55"/>
  <c r="F19" i="55"/>
  <c r="F12" i="37" s="1"/>
  <c r="I18" i="55"/>
  <c r="H18" i="55"/>
  <c r="F18" i="55"/>
  <c r="F11" i="36" s="1"/>
  <c r="I17" i="55"/>
  <c r="H17" i="55"/>
  <c r="F17" i="55"/>
  <c r="F12" i="15" s="1"/>
  <c r="I16" i="55"/>
  <c r="H16" i="55"/>
  <c r="F16" i="55"/>
  <c r="F12" i="14" s="1"/>
  <c r="I15" i="55"/>
  <c r="H15" i="55"/>
  <c r="F15" i="55"/>
  <c r="F11" i="13" s="1"/>
  <c r="I14" i="55"/>
  <c r="H14" i="55"/>
  <c r="F14" i="55"/>
  <c r="I13" i="55"/>
  <c r="H13" i="55"/>
  <c r="F13" i="55"/>
  <c r="F12" i="11" s="1"/>
  <c r="I12" i="55"/>
  <c r="H12" i="55"/>
  <c r="F12" i="55"/>
  <c r="F12" i="29" s="1"/>
  <c r="C10" i="43"/>
  <c r="D10" i="43"/>
  <c r="E10" i="43"/>
  <c r="B10" i="43"/>
  <c r="C10" i="18"/>
  <c r="D10" i="18"/>
  <c r="E10" i="18"/>
  <c r="B10" i="18"/>
  <c r="C10" i="16"/>
  <c r="D10" i="16"/>
  <c r="E10" i="16"/>
  <c r="B10" i="16"/>
  <c r="C11" i="54"/>
  <c r="D11" i="54"/>
  <c r="E11" i="54"/>
  <c r="B11" i="54"/>
  <c r="C11" i="11"/>
  <c r="D11" i="11"/>
  <c r="E11" i="11"/>
  <c r="B11" i="11"/>
  <c r="C11" i="29"/>
  <c r="D11" i="29"/>
  <c r="E11" i="29"/>
  <c r="B11" i="29"/>
  <c r="J13" i="55" l="1"/>
  <c r="J21" i="56"/>
  <c r="J20" i="56"/>
  <c r="J14" i="56"/>
  <c r="J13" i="56"/>
  <c r="J22" i="56"/>
  <c r="J23" i="56"/>
  <c r="J19" i="56"/>
  <c r="J16" i="56"/>
  <c r="J17" i="56"/>
  <c r="J15" i="56"/>
  <c r="J18" i="56"/>
  <c r="J21" i="55"/>
  <c r="J17" i="55"/>
  <c r="J14" i="55"/>
  <c r="J18" i="55"/>
  <c r="J22" i="55"/>
  <c r="J15" i="55"/>
  <c r="J19" i="55"/>
  <c r="J23" i="55"/>
  <c r="J12" i="55"/>
  <c r="J16" i="55"/>
  <c r="J20" i="55"/>
  <c r="I20" i="39"/>
  <c r="J20" i="39" s="1"/>
  <c r="H20" i="39"/>
  <c r="F20" i="39"/>
  <c r="F11" i="54" s="1"/>
  <c r="C10" i="12"/>
  <c r="D10" i="12"/>
  <c r="E10" i="12"/>
  <c r="B10" i="12"/>
  <c r="C11" i="14"/>
  <c r="D11" i="14"/>
  <c r="E11" i="14"/>
  <c r="B11" i="14"/>
  <c r="C11" i="37"/>
  <c r="D11" i="37"/>
  <c r="E11" i="37"/>
  <c r="B11" i="37"/>
  <c r="C11" i="15"/>
  <c r="D11" i="15"/>
  <c r="E11" i="15"/>
  <c r="B11" i="15"/>
  <c r="C10" i="13"/>
  <c r="D10" i="13"/>
  <c r="E10" i="13"/>
  <c r="B10" i="13"/>
  <c r="J24" i="56" l="1"/>
  <c r="F24" i="56" s="1"/>
  <c r="J24" i="55"/>
  <c r="F24" i="55" s="1"/>
  <c r="C10" i="36"/>
  <c r="D10" i="36"/>
  <c r="E10" i="36"/>
  <c r="B10" i="36"/>
  <c r="I23" i="39" l="1"/>
  <c r="H23" i="39"/>
  <c r="J23" i="39" l="1"/>
  <c r="F23" i="39"/>
  <c r="F10" i="43" s="1"/>
  <c r="C24" i="39"/>
  <c r="E24" i="39"/>
  <c r="F17" i="39" l="1"/>
  <c r="F11" i="15" s="1"/>
  <c r="F18" i="39"/>
  <c r="F10" i="36" s="1"/>
  <c r="F19" i="39"/>
  <c r="F11" i="37" s="1"/>
  <c r="I22" i="39"/>
  <c r="H22" i="39"/>
  <c r="F22" i="39"/>
  <c r="F10" i="18" s="1"/>
  <c r="I21" i="39"/>
  <c r="H21" i="39"/>
  <c r="F21" i="39"/>
  <c r="F10" i="16" s="1"/>
  <c r="I19" i="39"/>
  <c r="H19" i="39"/>
  <c r="I18" i="39"/>
  <c r="H18" i="39"/>
  <c r="I17" i="39"/>
  <c r="H17" i="39"/>
  <c r="I16" i="39"/>
  <c r="H16" i="39"/>
  <c r="F16" i="39"/>
  <c r="F11" i="14" s="1"/>
  <c r="I15" i="39"/>
  <c r="H15" i="39"/>
  <c r="F15" i="39"/>
  <c r="F10" i="13" s="1"/>
  <c r="I14" i="39"/>
  <c r="H14" i="39"/>
  <c r="F14" i="39"/>
  <c r="F10" i="12" s="1"/>
  <c r="I13" i="39"/>
  <c r="H13" i="39"/>
  <c r="F13" i="39"/>
  <c r="F11" i="11" s="1"/>
  <c r="I12" i="39"/>
  <c r="H12" i="39"/>
  <c r="F12" i="39"/>
  <c r="F11" i="29" s="1"/>
  <c r="J17" i="39" l="1"/>
  <c r="J21" i="39"/>
  <c r="J13" i="39"/>
  <c r="J15" i="39"/>
  <c r="J12" i="39"/>
  <c r="J14" i="39"/>
  <c r="J16" i="39"/>
  <c r="J18" i="39"/>
  <c r="J19" i="39"/>
  <c r="J22" i="39"/>
  <c r="J24" i="39" l="1"/>
  <c r="F24" i="39" s="1"/>
</calcChain>
</file>

<file path=xl/sharedStrings.xml><?xml version="1.0" encoding="utf-8"?>
<sst xmlns="http://schemas.openxmlformats.org/spreadsheetml/2006/main" count="503" uniqueCount="47">
  <si>
    <t>ENTITAT</t>
  </si>
  <si>
    <t>Diputació de Girona</t>
  </si>
  <si>
    <t>Organisme Autònom Dipsalut</t>
  </si>
  <si>
    <t>Organisme Autònom Xaloc</t>
  </si>
  <si>
    <t>Organisme Autònom Conservatori de Música Isaac Albéniz</t>
  </si>
  <si>
    <t>Consell d'Iniciatives Locals per al Medi Ambient</t>
  </si>
  <si>
    <t>Consorci de les Vies Verdes</t>
  </si>
  <si>
    <t>Patronat de Turisme Costa Brava Girona, SA</t>
  </si>
  <si>
    <t>Fundació de la Casa de Cultura</t>
  </si>
  <si>
    <t>PMP GLOBAL</t>
  </si>
  <si>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</si>
  <si>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</si>
  <si>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</si>
  <si>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</si>
  <si>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</si>
  <si>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</si>
  <si>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PERÍODE MIG DE PAGAMENT A PROVEÏDORS</t>
  </si>
  <si>
    <t>Consorci d'Arts Escèniques Salt Girona</t>
  </si>
  <si>
    <t>Consorci Costa Brava</t>
  </si>
  <si>
    <t>REFERIT AL MES DE GENER DE 2018</t>
  </si>
  <si>
    <t>PERÍODE MIG DE PAGAMENT A PROVEÏDORS 2018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</si>
  <si>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</si>
  <si>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</si>
  <si>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</si>
  <si>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</si>
  <si>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</si>
  <si>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</si>
  <si>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</si>
  <si>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</si>
  <si>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Octubre 2018</t>
  </si>
  <si>
    <t>Setembre 2018</t>
  </si>
  <si>
    <t>Novembre 2018</t>
  </si>
  <si>
    <t>Desembre 2018</t>
  </si>
  <si>
    <t>Consorci de les Gavarres</t>
  </si>
  <si>
    <t>SUMAR, Serveis Públics d'Acció Social de Catalunya, SL</t>
  </si>
  <si>
    <t>REFERIT AL MES DE FEBRER DE 2018</t>
  </si>
  <si>
    <t>REFERIT AL MES DE MARÇ DE 2018</t>
  </si>
  <si>
    <t>REFERIT AL MES D'ABRIL DE 2018</t>
  </si>
  <si>
    <t>REFERIT AL MES DE MAIG DE 2018</t>
  </si>
  <si>
    <t>REFERIT AL MES DE JUNY DE 2018</t>
  </si>
  <si>
    <t>REFERIT AL MES DE JULIOL DE 2018</t>
  </si>
  <si>
    <t>REFERIT AL MES D'AGOST DE 2018</t>
  </si>
  <si>
    <t>Entitat Pública i Empresarial SEMEGA</t>
  </si>
  <si>
    <t>REFERIT AL MES DE SETEMBRE DE 2018</t>
  </si>
  <si>
    <t>REFERIT AL MES D'OCTUBRE DE 2018</t>
  </si>
  <si>
    <t>REFERIT AL MES DE NOVEMBRE DE 2018</t>
  </si>
  <si>
    <t>REFERIT AL MES DE DESEMBRE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</si>
</sst>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center" indent="2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vertical="center"/>
    </xf>
    <xf numFmtId="4" fontId="0" fillId="0" borderId="1" xfId="0" applyNumberFormat="1" applyFill="1" applyBorder="1" applyAlignment="1">
      <alignment horizontal="right" vertical="center" indent="2"/>
    </xf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right" vertical="center" indent="2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 indent="2"/>
    </xf>
    <xf numFmtId="4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right" vertical="center" indent="2"/>
    </xf>
    <xf numFmtId="4" fontId="4" fillId="0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 indent="2"/>
    </xf>
    <xf numFmtId="4" fontId="0" fillId="2" borderId="0" xfId="0" applyNumberFormat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0" fillId="0" borderId="1" xfId="0" applyNumberFormat="1" applyFill="1" applyBorder="1" applyAlignment="1">
      <alignment vertical="center"/>
    </xf>
    <xf numFmtId="49" fontId="1" fillId="0" borderId="0" xfId="0" applyNumberFormat="1" applyFont="1"/>
    <xf numFmtId="49" fontId="0" fillId="0" borderId="0" xfId="0" applyNumberFormat="1"/>
    <xf numFmtId="4" fontId="0" fillId="0" borderId="0" xfId="0" applyNumberFormat="1"/>
    <xf numFmtId="4" fontId="1" fillId="0" borderId="0" xfId="0" applyNumberFormat="1" applyFont="1" applyAlignment="1">
      <alignment wrapText="1"/>
    </xf>
    <xf numFmtId="49" fontId="0" fillId="5" borderId="0" xfId="0" applyNumberFormat="1" applyFill="1"/>
    <xf numFmtId="4" fontId="0" fillId="5" borderId="0" xfId="0" applyNumberFormat="1" applyFill="1"/>
    <xf numFmtId="0" fontId="0" fillId="5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wrapText="1"/>
    </xf>
    <xf numFmtId="49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ont="1" applyFill="1" applyAlignment="1">
      <alignment vertical="center"/>
    </xf>
    <xf numFmtId="49" fontId="0" fillId="0" borderId="0" xfId="0" applyNumberFormat="1" applyFont="1" applyFill="1"/>
    <xf numFmtId="4" fontId="0" fillId="0" borderId="0" xfId="0" applyNumberFormat="1" applyFont="1" applyFill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4</xdr:row>
      <xdr:rowOff>123824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4</xdr:row>
      <xdr:rowOff>123824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4</xdr:row>
      <xdr:rowOff>123824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4</xdr:row>
      <xdr:rowOff>123824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2171700</xdr:colOff>
      <xdr:row>4</xdr:row>
      <xdr:rowOff>85724</xdr:rowOff>
    </xdr:to>
    <xdr:pic>
      <xdr:nvPicPr>
        <xdr:cNvPr id="4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19050" y="0"/>
          <a:ext cx="2152650" cy="8477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2333625</xdr:colOff>
      <xdr:row>3</xdr:row>
      <xdr:rowOff>178454</xdr:rowOff>
    </xdr:to>
    <xdr:pic>
      <xdr:nvPicPr>
        <xdr:cNvPr id="3" name="Picture 1" descr="cap dipsal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774" t="47189"/>
        <a:stretch>
          <a:fillRect/>
        </a:stretch>
      </xdr:blipFill>
      <xdr:spPr bwMode="auto">
        <a:xfrm>
          <a:off x="0" y="47625"/>
          <a:ext cx="2333625" cy="70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1914525</xdr:colOff>
      <xdr:row>3</xdr:row>
      <xdr:rowOff>91943</xdr:rowOff>
    </xdr:to>
    <xdr:pic>
      <xdr:nvPicPr>
        <xdr:cNvPr id="4097" name="Picture 1" descr="cap xal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6821" b="8154"/>
        <a:stretch>
          <a:fillRect/>
        </a:stretch>
      </xdr:blipFill>
      <xdr:spPr bwMode="auto">
        <a:xfrm>
          <a:off x="0" y="28575"/>
          <a:ext cx="1914525" cy="634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28576</xdr:rowOff>
    </xdr:from>
    <xdr:to>
      <xdr:col>0</xdr:col>
      <xdr:colOff>1771651</xdr:colOff>
      <xdr:row>3</xdr:row>
      <xdr:rowOff>29730</xdr:rowOff>
    </xdr:to>
    <xdr:pic>
      <xdr:nvPicPr>
        <xdr:cNvPr id="5121" name="Picture 1" descr="cap conservat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5620" b="8154"/>
        <a:stretch>
          <a:fillRect/>
        </a:stretch>
      </xdr:blipFill>
      <xdr:spPr bwMode="auto">
        <a:xfrm>
          <a:off x="1" y="28576"/>
          <a:ext cx="1771650" cy="572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161925</xdr:rowOff>
    </xdr:from>
    <xdr:to>
      <xdr:col>0</xdr:col>
      <xdr:colOff>1828800</xdr:colOff>
      <xdr:row>4</xdr:row>
      <xdr:rowOff>142875</xdr:rowOff>
    </xdr:to>
    <xdr:pic>
      <xdr:nvPicPr>
        <xdr:cNvPr id="1025" name="Picture 1" descr="LOGO NOU CCB 18-01-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61925"/>
          <a:ext cx="15906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0</xdr:col>
      <xdr:colOff>2419351</xdr:colOff>
      <xdr:row>3</xdr:row>
      <xdr:rowOff>157917</xdr:rowOff>
    </xdr:to>
    <xdr:pic>
      <xdr:nvPicPr>
        <xdr:cNvPr id="1026" name="Picture 2" descr="marca vies ver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2419350" cy="729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2381248</xdr:colOff>
      <xdr:row>3</xdr:row>
      <xdr:rowOff>180974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81248" cy="75247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4</xdr:row>
      <xdr:rowOff>123824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1990725</xdr:colOff>
      <xdr:row>4</xdr:row>
      <xdr:rowOff>0</xdr:rowOff>
    </xdr:to>
    <xdr:pic>
      <xdr:nvPicPr>
        <xdr:cNvPr id="1025" name="Picture 1" descr="MARCA CAES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971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0</xdr:rowOff>
    </xdr:from>
    <xdr:to>
      <xdr:col>0</xdr:col>
      <xdr:colOff>2076450</xdr:colOff>
      <xdr:row>3</xdr:row>
      <xdr:rowOff>85365</xdr:rowOff>
    </xdr:to>
    <xdr:pic>
      <xdr:nvPicPr>
        <xdr:cNvPr id="2049" name="Picture 1" descr="marca patronat turis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68"/>
        <a:stretch>
          <a:fillRect/>
        </a:stretch>
      </xdr:blipFill>
      <xdr:spPr bwMode="auto">
        <a:xfrm>
          <a:off x="28576" y="0"/>
          <a:ext cx="2047874" cy="656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2552701</xdr:colOff>
      <xdr:row>3</xdr:row>
      <xdr:rowOff>73451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2552700" cy="64495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2371725</xdr:colOff>
      <xdr:row>3</xdr:row>
      <xdr:rowOff>174393</xdr:rowOff>
    </xdr:to>
    <xdr:pic>
      <xdr:nvPicPr>
        <xdr:cNvPr id="6145" name="Picture 1" descr="cap casacul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19" t="45323"/>
        <a:stretch>
          <a:fillRect/>
        </a:stretch>
      </xdr:blipFill>
      <xdr:spPr bwMode="auto">
        <a:xfrm>
          <a:off x="19050" y="19050"/>
          <a:ext cx="2352675" cy="72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1962150</xdr:colOff>
      <xdr:row>3</xdr:row>
      <xdr:rowOff>169611</xdr:rowOff>
    </xdr:to>
    <xdr:pic>
      <xdr:nvPicPr>
        <xdr:cNvPr id="1025" name="Picture 1" descr="marca cil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266"/>
        <a:stretch>
          <a:fillRect/>
        </a:stretch>
      </xdr:blipFill>
      <xdr:spPr bwMode="auto">
        <a:xfrm>
          <a:off x="28575" y="0"/>
          <a:ext cx="1933575" cy="741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4</xdr:row>
      <xdr:rowOff>123824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4</xdr:row>
      <xdr:rowOff>123824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4</xdr:row>
      <xdr:rowOff>123824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4</xdr:row>
      <xdr:rowOff>123824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4</xdr:row>
      <xdr:rowOff>123824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4</xdr:row>
      <xdr:rowOff>123824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4</xdr:row>
      <xdr:rowOff>123824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9:J25"/>
  <sheetViews>
    <sheetView showGridLines="0" view="pageBreakPreview" zoomScaleNormal="100" zoomScaleSheetLayoutView="100" workbookViewId="0">
      <selection activeCell="P16" sqref="P16"/>
    </sheetView>
  </sheetViews>
  <sheetFormatPr defaultColWidth="11.42578125" defaultRowHeight="15" x14ac:dyDescent="0.25"/>
  <cols>
    <col min="1" max="1" width="49" style="16" customWidth="1"/>
    <col min="2" max="6" width="15.28515625" style="26" customWidth="1"/>
    <col min="7" max="7" width="11.42578125" style="16" customWidth="1"/>
    <col min="8" max="10" width="11.42578125" style="16" hidden="1" customWidth="1"/>
    <col min="11" max="16384" width="11.42578125" style="16"/>
  </cols>
  <sheetData>
    <row r="9" spans="1:10" ht="21" customHeight="1" x14ac:dyDescent="0.25">
      <c r="A9" s="48" t="s">
        <v>16</v>
      </c>
      <c r="B9" s="49"/>
      <c r="C9" s="49"/>
      <c r="D9" s="49"/>
      <c r="E9" s="49"/>
      <c r="F9" s="50"/>
    </row>
    <row r="10" spans="1:10" ht="21" customHeight="1" x14ac:dyDescent="0.25">
      <c r="A10" s="51" t="s">
        <v>19</v>
      </c>
      <c r="B10" s="52"/>
      <c r="C10" s="52"/>
      <c r="D10" s="52"/>
      <c r="E10" s="52"/>
      <c r="F10" s="53"/>
    </row>
    <row r="11" spans="1:10" s="17" customFormat="1" ht="60" x14ac:dyDescent="0.25">
      <c r="A11" s="6" t="s">
        <v>0</v>
      </c>
      <c r="B11" s="7" t="s">
        <v>11</v>
      </c>
      <c r="C11" s="7" t="s">
        <v>12</v>
      </c>
      <c r="D11" s="7" t="s">
        <v>13</v>
      </c>
      <c r="E11" s="7" t="s">
        <v>14</v>
      </c>
      <c r="F11" s="7" t="s">
        <v>15</v>
      </c>
    </row>
    <row r="12" spans="1:10" s="21" customFormat="1" ht="21.75" customHeight="1" x14ac:dyDescent="0.25">
      <c r="A12" s="18" t="s">
        <v>1</v>
      </c>
      <c r="B12" s="19">
        <v>10.61</v>
      </c>
      <c r="C12" s="20">
        <v>1771452.77</v>
      </c>
      <c r="D12" s="19">
        <v>10.99</v>
      </c>
      <c r="E12" s="20">
        <v>1372186.32</v>
      </c>
      <c r="F12" s="19">
        <f t="shared" ref="F12:F23" si="0">+((B12*C12)+(D12*E12))/(C12+E12)</f>
        <v>10.775868532192098</v>
      </c>
      <c r="H12" s="21">
        <f>+B12*C12</f>
        <v>18795113.889699999</v>
      </c>
      <c r="I12" s="21">
        <f>+D12*E12</f>
        <v>15080327.656800002</v>
      </c>
      <c r="J12" s="21">
        <f>+H12+I12</f>
        <v>33875441.546499997</v>
      </c>
    </row>
    <row r="13" spans="1:10" s="21" customFormat="1" ht="21.75" customHeight="1" x14ac:dyDescent="0.25">
      <c r="A13" s="18" t="s">
        <v>2</v>
      </c>
      <c r="B13" s="19">
        <v>43</v>
      </c>
      <c r="C13" s="20">
        <v>481253.06</v>
      </c>
      <c r="D13" s="19">
        <v>4.82</v>
      </c>
      <c r="E13" s="20">
        <v>413474.53</v>
      </c>
      <c r="F13" s="19">
        <f t="shared" si="0"/>
        <v>25.356129695967009</v>
      </c>
      <c r="H13" s="21">
        <f t="shared" ref="H13:H23" si="1">+B13*C13</f>
        <v>20693881.579999998</v>
      </c>
      <c r="I13" s="21">
        <f t="shared" ref="I13:I23" si="2">+D13*E13</f>
        <v>1992947.2346000003</v>
      </c>
      <c r="J13" s="21">
        <f t="shared" ref="J13:J23" si="3">+H13+I13</f>
        <v>22686828.814599998</v>
      </c>
    </row>
    <row r="14" spans="1:10" s="21" customFormat="1" ht="21.75" customHeight="1" x14ac:dyDescent="0.25">
      <c r="A14" s="18" t="s">
        <v>3</v>
      </c>
      <c r="B14" s="19">
        <v>-5.01</v>
      </c>
      <c r="C14" s="20">
        <v>200339.97</v>
      </c>
      <c r="D14" s="19">
        <v>-11.58</v>
      </c>
      <c r="E14" s="20">
        <v>108840.91</v>
      </c>
      <c r="F14" s="19">
        <f t="shared" si="0"/>
        <v>-7.3228363522996629</v>
      </c>
      <c r="H14" s="21">
        <f t="shared" si="1"/>
        <v>-1003703.2496999999</v>
      </c>
      <c r="I14" s="21">
        <f t="shared" si="2"/>
        <v>-1260377.7378</v>
      </c>
      <c r="J14" s="21">
        <f t="shared" si="3"/>
        <v>-2264080.9874999998</v>
      </c>
    </row>
    <row r="15" spans="1:10" s="21" customFormat="1" ht="21.75" customHeight="1" x14ac:dyDescent="0.25">
      <c r="A15" s="18" t="s">
        <v>4</v>
      </c>
      <c r="B15" s="19">
        <v>26.97</v>
      </c>
      <c r="C15" s="20">
        <v>26471.200000000001</v>
      </c>
      <c r="D15" s="19">
        <v>27.71</v>
      </c>
      <c r="E15" s="20">
        <v>45778.76</v>
      </c>
      <c r="F15" s="19">
        <f t="shared" si="0"/>
        <v>27.438876140554264</v>
      </c>
      <c r="H15" s="21">
        <f t="shared" si="1"/>
        <v>713928.26399999997</v>
      </c>
      <c r="I15" s="21">
        <f t="shared" si="2"/>
        <v>1268529.4396000002</v>
      </c>
      <c r="J15" s="21">
        <f t="shared" si="3"/>
        <v>1982457.7036000001</v>
      </c>
    </row>
    <row r="16" spans="1:10" s="21" customFormat="1" ht="21.75" customHeight="1" x14ac:dyDescent="0.25">
      <c r="A16" s="18" t="s">
        <v>5</v>
      </c>
      <c r="B16" s="19">
        <v>0.57999999999999996</v>
      </c>
      <c r="C16" s="20">
        <v>3279.24</v>
      </c>
      <c r="D16" s="19">
        <v>-24</v>
      </c>
      <c r="E16" s="20">
        <v>822.8</v>
      </c>
      <c r="F16" s="19">
        <f t="shared" si="0"/>
        <v>-4.3503332000663075</v>
      </c>
      <c r="H16" s="21">
        <f t="shared" si="1"/>
        <v>1901.9591999999998</v>
      </c>
      <c r="I16" s="21">
        <f t="shared" si="2"/>
        <v>-19747.199999999997</v>
      </c>
      <c r="J16" s="21">
        <f t="shared" si="3"/>
        <v>-17845.240799999996</v>
      </c>
    </row>
    <row r="17" spans="1:10" s="21" customFormat="1" ht="21.75" customHeight="1" x14ac:dyDescent="0.25">
      <c r="A17" s="18" t="s">
        <v>6</v>
      </c>
      <c r="B17" s="19">
        <v>1.01</v>
      </c>
      <c r="C17" s="20">
        <v>11646.85</v>
      </c>
      <c r="D17" s="19">
        <v>3.03</v>
      </c>
      <c r="E17" s="20">
        <v>99072.99</v>
      </c>
      <c r="F17" s="19">
        <f t="shared" si="0"/>
        <v>2.8175120032687908</v>
      </c>
      <c r="H17" s="21">
        <f t="shared" si="1"/>
        <v>11763.318500000001</v>
      </c>
      <c r="I17" s="21">
        <f t="shared" si="2"/>
        <v>300191.15970000002</v>
      </c>
      <c r="J17" s="21">
        <f t="shared" si="3"/>
        <v>311954.47820000001</v>
      </c>
    </row>
    <row r="18" spans="1:10" s="21" customFormat="1" ht="21.75" customHeight="1" x14ac:dyDescent="0.25">
      <c r="A18" s="18" t="s">
        <v>17</v>
      </c>
      <c r="B18" s="19">
        <v>-13</v>
      </c>
      <c r="C18" s="20">
        <v>13748.28</v>
      </c>
      <c r="D18" s="19">
        <v>8.19</v>
      </c>
      <c r="E18" s="20">
        <v>19921.82</v>
      </c>
      <c r="F18" s="19">
        <f t="shared" si="0"/>
        <v>-0.46236673487753283</v>
      </c>
      <c r="H18" s="21">
        <f t="shared" si="1"/>
        <v>-178727.64</v>
      </c>
      <c r="I18" s="21">
        <f t="shared" si="2"/>
        <v>163159.7058</v>
      </c>
      <c r="J18" s="21">
        <f t="shared" si="3"/>
        <v>-15567.934200000018</v>
      </c>
    </row>
    <row r="19" spans="1:10" s="21" customFormat="1" ht="21.75" customHeight="1" x14ac:dyDescent="0.25">
      <c r="A19" s="18" t="s">
        <v>18</v>
      </c>
      <c r="B19" s="19">
        <v>-10</v>
      </c>
      <c r="C19" s="20">
        <v>810.32</v>
      </c>
      <c r="D19" s="19">
        <v>-10.34</v>
      </c>
      <c r="E19" s="20">
        <v>1384004.16</v>
      </c>
      <c r="F19" s="19">
        <f t="shared" si="0"/>
        <v>-10.339801050029459</v>
      </c>
      <c r="H19" s="21">
        <f t="shared" si="1"/>
        <v>-8103.2000000000007</v>
      </c>
      <c r="I19" s="21">
        <f t="shared" si="2"/>
        <v>-14310603.0144</v>
      </c>
      <c r="J19" s="21">
        <f t="shared" si="3"/>
        <v>-14318706.214399999</v>
      </c>
    </row>
    <row r="20" spans="1:10" s="21" customFormat="1" ht="21.75" customHeight="1" x14ac:dyDescent="0.25">
      <c r="A20" s="18" t="s">
        <v>33</v>
      </c>
      <c r="B20" s="19">
        <v>0</v>
      </c>
      <c r="C20" s="20">
        <v>0</v>
      </c>
      <c r="D20" s="19">
        <v>-23.37</v>
      </c>
      <c r="E20" s="20">
        <v>1661.75</v>
      </c>
      <c r="F20" s="19">
        <f t="shared" si="0"/>
        <v>-23.37</v>
      </c>
      <c r="H20" s="21">
        <f t="shared" si="1"/>
        <v>0</v>
      </c>
      <c r="I20" s="21">
        <f t="shared" si="2"/>
        <v>-38835.097500000003</v>
      </c>
      <c r="J20" s="21">
        <f t="shared" si="3"/>
        <v>-38835.097500000003</v>
      </c>
    </row>
    <row r="21" spans="1:10" s="21" customFormat="1" ht="21.75" customHeight="1" x14ac:dyDescent="0.25">
      <c r="A21" s="18" t="s">
        <v>7</v>
      </c>
      <c r="B21" s="22">
        <v>-15.86</v>
      </c>
      <c r="C21" s="23">
        <v>238088.52</v>
      </c>
      <c r="D21" s="22">
        <v>-24.69</v>
      </c>
      <c r="E21" s="23">
        <v>34482.089999999997</v>
      </c>
      <c r="F21" s="22">
        <f t="shared" si="0"/>
        <v>-16.977056804840405</v>
      </c>
      <c r="H21" s="21">
        <f t="shared" si="1"/>
        <v>-3776083.9271999998</v>
      </c>
      <c r="I21" s="21">
        <f t="shared" si="2"/>
        <v>-851362.80209999997</v>
      </c>
      <c r="J21" s="21">
        <f t="shared" si="3"/>
        <v>-4627446.7292999998</v>
      </c>
    </row>
    <row r="22" spans="1:10" s="21" customFormat="1" ht="21.75" customHeight="1" x14ac:dyDescent="0.25">
      <c r="A22" s="18" t="s">
        <v>8</v>
      </c>
      <c r="B22" s="19">
        <v>-8.76</v>
      </c>
      <c r="C22" s="20">
        <v>31364.5</v>
      </c>
      <c r="D22" s="19">
        <v>-15.6</v>
      </c>
      <c r="E22" s="20">
        <v>30171.72</v>
      </c>
      <c r="F22" s="19">
        <f t="shared" si="0"/>
        <v>-12.113708836844381</v>
      </c>
      <c r="H22" s="21">
        <f t="shared" si="1"/>
        <v>-274753.02</v>
      </c>
      <c r="I22" s="21">
        <f t="shared" si="2"/>
        <v>-470678.83199999999</v>
      </c>
      <c r="J22" s="21">
        <f t="shared" si="3"/>
        <v>-745431.85199999996</v>
      </c>
    </row>
    <row r="23" spans="1:10" s="21" customFormat="1" ht="21.75" customHeight="1" x14ac:dyDescent="0.25">
      <c r="A23" s="27" t="s">
        <v>34</v>
      </c>
      <c r="B23" s="19">
        <v>23.42</v>
      </c>
      <c r="C23" s="20">
        <v>163799.26999999999</v>
      </c>
      <c r="D23" s="19">
        <v>23.13</v>
      </c>
      <c r="E23" s="20">
        <v>159625.56</v>
      </c>
      <c r="F23" s="19">
        <f t="shared" si="0"/>
        <v>23.276871185802282</v>
      </c>
      <c r="H23" s="21">
        <f t="shared" si="1"/>
        <v>3836178.9034000002</v>
      </c>
      <c r="I23" s="21">
        <f t="shared" si="2"/>
        <v>3692139.2027999996</v>
      </c>
      <c r="J23" s="21">
        <f t="shared" si="3"/>
        <v>7528318.1062000003</v>
      </c>
    </row>
    <row r="24" spans="1:10" s="4" customFormat="1" ht="21.75" customHeight="1" x14ac:dyDescent="0.25">
      <c r="A24" s="54" t="s">
        <v>9</v>
      </c>
      <c r="B24" s="55"/>
      <c r="C24" s="24">
        <f>SUM(C12:C23)</f>
        <v>2942253.9800000004</v>
      </c>
      <c r="D24" s="24"/>
      <c r="E24" s="24">
        <f>SUM(E12:E23)</f>
        <v>3670043.41</v>
      </c>
      <c r="F24" s="25">
        <f>+J24/(E24+C24)</f>
        <v>6.7082715699512727</v>
      </c>
      <c r="J24" s="4">
        <f>SUM(J12:J23)</f>
        <v>44357086.593400009</v>
      </c>
    </row>
    <row r="25" spans="1:10" ht="24" customHeight="1" x14ac:dyDescent="0.25">
      <c r="A25" s="56"/>
      <c r="B25" s="56"/>
      <c r="C25" s="56"/>
      <c r="D25" s="56"/>
      <c r="E25" s="56"/>
      <c r="F25" s="56"/>
    </row>
  </sheetData>
  <mergeCells count="4">
    <mergeCell ref="A9:F9"/>
    <mergeCell ref="A10:F10"/>
    <mergeCell ref="A24:B24"/>
    <mergeCell ref="A25:F25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9:K55"/>
  <sheetViews>
    <sheetView showGridLines="0" view="pageBreakPreview" zoomScale="106" zoomScaleNormal="100" zoomScaleSheetLayoutView="106" workbookViewId="0">
      <selection activeCell="A23" sqref="A23"/>
    </sheetView>
  </sheetViews>
  <sheetFormatPr defaultColWidth="11.42578125" defaultRowHeight="15" x14ac:dyDescent="0.25"/>
  <cols>
    <col min="1" max="1" width="50.7109375" style="16" customWidth="1"/>
    <col min="2" max="6" width="15.28515625" style="26" customWidth="1"/>
    <col min="7" max="7" width="11.42578125" style="16" customWidth="1"/>
    <col min="8" max="10" width="11.42578125" style="16" hidden="1" customWidth="1"/>
    <col min="11" max="16384" width="11.42578125" style="16"/>
  </cols>
  <sheetData>
    <row r="9" spans="1:11" ht="21" customHeight="1" x14ac:dyDescent="0.25">
      <c r="A9" s="48" t="s">
        <v>16</v>
      </c>
      <c r="B9" s="49"/>
      <c r="C9" s="49"/>
      <c r="D9" s="49"/>
      <c r="E9" s="49"/>
      <c r="F9" s="50"/>
    </row>
    <row r="10" spans="1:11" ht="21" customHeight="1" x14ac:dyDescent="0.25">
      <c r="A10" s="51" t="s">
        <v>44</v>
      </c>
      <c r="B10" s="52"/>
      <c r="C10" s="52"/>
      <c r="D10" s="52"/>
      <c r="E10" s="52"/>
      <c r="F10" s="53"/>
    </row>
    <row r="11" spans="1:11" s="17" customFormat="1" ht="60" x14ac:dyDescent="0.25">
      <c r="A11" s="6" t="s">
        <v>0</v>
      </c>
      <c r="B11" s="7" t="s">
        <v>11</v>
      </c>
      <c r="C11" s="7" t="s">
        <v>12</v>
      </c>
      <c r="D11" s="7" t="s">
        <v>13</v>
      </c>
      <c r="E11" s="7" t="s">
        <v>14</v>
      </c>
      <c r="F11" s="7" t="s">
        <v>15</v>
      </c>
    </row>
    <row r="12" spans="1:11" s="21" customFormat="1" ht="21.75" customHeight="1" x14ac:dyDescent="0.25">
      <c r="A12" s="18" t="s">
        <v>1</v>
      </c>
      <c r="B12" s="22">
        <v>10.38</v>
      </c>
      <c r="C12" s="23">
        <v>1369208.94</v>
      </c>
      <c r="D12" s="22">
        <v>25.18</v>
      </c>
      <c r="E12" s="23">
        <v>212411.37</v>
      </c>
      <c r="F12" s="19">
        <f t="shared" ref="F12:F23" si="0">+((B12*C12)+(D12*E12))/(C12+E12)</f>
        <v>12.367637776351014</v>
      </c>
      <c r="H12" s="21">
        <f>+B12*C12</f>
        <v>14212388.7972</v>
      </c>
      <c r="I12" s="21">
        <f>+D12*E12</f>
        <v>5348518.2966</v>
      </c>
      <c r="J12" s="21">
        <f>+H12+I12</f>
        <v>19560907.093800001</v>
      </c>
      <c r="K12" s="38"/>
    </row>
    <row r="13" spans="1:11" s="21" customFormat="1" ht="21.75" customHeight="1" x14ac:dyDescent="0.25">
      <c r="A13" s="18" t="s">
        <v>2</v>
      </c>
      <c r="B13" s="22">
        <v>14.14</v>
      </c>
      <c r="C13" s="23">
        <v>59080.52</v>
      </c>
      <c r="D13" s="22">
        <v>6.09</v>
      </c>
      <c r="E13" s="23">
        <v>184701.63</v>
      </c>
      <c r="F13" s="19">
        <f t="shared" si="0"/>
        <v>8.040914724478391</v>
      </c>
      <c r="H13" s="21">
        <f t="shared" ref="H13:H23" si="1">+B13*C13</f>
        <v>835398.55279999995</v>
      </c>
      <c r="I13" s="21">
        <f t="shared" ref="I13:I23" si="2">+D13*E13</f>
        <v>1124832.9267</v>
      </c>
      <c r="J13" s="21">
        <f t="shared" ref="J13:J23" si="3">+H13+I13</f>
        <v>1960231.4794999999</v>
      </c>
      <c r="K13" s="38"/>
    </row>
    <row r="14" spans="1:11" s="21" customFormat="1" ht="21.75" customHeight="1" x14ac:dyDescent="0.25">
      <c r="A14" s="18" t="s">
        <v>3</v>
      </c>
      <c r="B14" s="22">
        <v>9.14</v>
      </c>
      <c r="C14" s="23">
        <v>551804.05000000005</v>
      </c>
      <c r="D14" s="22">
        <v>2.82</v>
      </c>
      <c r="E14" s="23">
        <v>210529.2</v>
      </c>
      <c r="F14" s="19">
        <f t="shared" si="0"/>
        <v>7.3946418590557368</v>
      </c>
      <c r="H14" s="21">
        <f t="shared" si="1"/>
        <v>5043489.0170000009</v>
      </c>
      <c r="I14" s="21">
        <f t="shared" si="2"/>
        <v>593692.34400000004</v>
      </c>
      <c r="J14" s="21">
        <f t="shared" si="3"/>
        <v>5637181.3610000014</v>
      </c>
      <c r="K14" s="38"/>
    </row>
    <row r="15" spans="1:11" s="29" customFormat="1" ht="21.75" customHeight="1" x14ac:dyDescent="0.25">
      <c r="A15" s="28" t="s">
        <v>4</v>
      </c>
      <c r="B15" s="22">
        <v>22.05</v>
      </c>
      <c r="C15" s="23">
        <v>9996.61</v>
      </c>
      <c r="D15" s="22">
        <v>0</v>
      </c>
      <c r="E15" s="23">
        <v>0</v>
      </c>
      <c r="F15" s="22">
        <f t="shared" si="0"/>
        <v>22.05</v>
      </c>
      <c r="H15" s="29">
        <f t="shared" si="1"/>
        <v>220425.25050000002</v>
      </c>
      <c r="I15" s="29">
        <f t="shared" si="2"/>
        <v>0</v>
      </c>
      <c r="J15" s="29">
        <f t="shared" si="3"/>
        <v>220425.25050000002</v>
      </c>
      <c r="K15" s="39"/>
    </row>
    <row r="16" spans="1:11" s="21" customFormat="1" ht="21.75" customHeight="1" x14ac:dyDescent="0.25">
      <c r="A16" s="18" t="s">
        <v>18</v>
      </c>
      <c r="B16" s="19">
        <v>7</v>
      </c>
      <c r="C16" s="20">
        <v>1855274.66</v>
      </c>
      <c r="D16" s="19">
        <v>0</v>
      </c>
      <c r="E16" s="20">
        <v>0</v>
      </c>
      <c r="F16" s="19">
        <f t="shared" si="0"/>
        <v>7</v>
      </c>
      <c r="H16" s="21">
        <f>+B16*C16</f>
        <v>12986922.619999999</v>
      </c>
      <c r="I16" s="21">
        <f>+D16*E16</f>
        <v>0</v>
      </c>
      <c r="J16" s="21">
        <f>+H16+I16</f>
        <v>12986922.619999999</v>
      </c>
      <c r="K16" s="38"/>
    </row>
    <row r="17" spans="1:11" s="21" customFormat="1" ht="21.75" customHeight="1" x14ac:dyDescent="0.25">
      <c r="A17" s="18" t="s">
        <v>6</v>
      </c>
      <c r="B17" s="19">
        <v>22.65</v>
      </c>
      <c r="C17" s="20">
        <v>67755.91</v>
      </c>
      <c r="D17" s="19">
        <v>0</v>
      </c>
      <c r="E17" s="20">
        <v>0</v>
      </c>
      <c r="F17" s="19">
        <f t="shared" si="0"/>
        <v>22.65</v>
      </c>
      <c r="H17" s="21">
        <f t="shared" si="1"/>
        <v>1534671.3614999999</v>
      </c>
      <c r="I17" s="21">
        <f t="shared" si="2"/>
        <v>0</v>
      </c>
      <c r="J17" s="21">
        <f t="shared" si="3"/>
        <v>1534671.3614999999</v>
      </c>
      <c r="K17" s="38"/>
    </row>
    <row r="18" spans="1:11" s="21" customFormat="1" ht="21.75" customHeight="1" x14ac:dyDescent="0.25">
      <c r="A18" s="18" t="s">
        <v>33</v>
      </c>
      <c r="B18" s="19">
        <v>0</v>
      </c>
      <c r="C18" s="20">
        <v>0</v>
      </c>
      <c r="D18" s="19">
        <v>0</v>
      </c>
      <c r="E18" s="20">
        <v>0</v>
      </c>
      <c r="F18" s="19">
        <v>0</v>
      </c>
      <c r="H18" s="21">
        <f>+B18*C18</f>
        <v>0</v>
      </c>
      <c r="I18" s="21">
        <f>+D18*E18</f>
        <v>0</v>
      </c>
      <c r="J18" s="21">
        <f>+H18+I18</f>
        <v>0</v>
      </c>
      <c r="K18" s="38"/>
    </row>
    <row r="19" spans="1:11" s="21" customFormat="1" ht="21.75" customHeight="1" x14ac:dyDescent="0.25">
      <c r="A19" s="18" t="s">
        <v>17</v>
      </c>
      <c r="B19" s="19">
        <v>52</v>
      </c>
      <c r="C19" s="20">
        <v>6822.72</v>
      </c>
      <c r="D19" s="19">
        <v>7</v>
      </c>
      <c r="E19" s="20">
        <v>2873.83</v>
      </c>
      <c r="F19" s="19">
        <f t="shared" si="0"/>
        <v>38.663055416617254</v>
      </c>
      <c r="H19" s="21">
        <f>+B19*C19</f>
        <v>354781.44</v>
      </c>
      <c r="I19" s="21">
        <f>+D19*E19</f>
        <v>20116.809999999998</v>
      </c>
      <c r="J19" s="21">
        <f>+H19+I19</f>
        <v>374898.25</v>
      </c>
      <c r="K19" s="38"/>
    </row>
    <row r="20" spans="1:11" s="21" customFormat="1" ht="21.75" customHeight="1" x14ac:dyDescent="0.25">
      <c r="A20" s="18" t="s">
        <v>42</v>
      </c>
      <c r="B20" s="19">
        <v>20.47</v>
      </c>
      <c r="C20" s="20">
        <v>5918.8</v>
      </c>
      <c r="D20" s="19">
        <v>36</v>
      </c>
      <c r="E20" s="20">
        <v>796.18</v>
      </c>
      <c r="F20" s="19">
        <f t="shared" si="0"/>
        <v>22.311356995851064</v>
      </c>
      <c r="K20" s="38"/>
    </row>
    <row r="21" spans="1:11" s="21" customFormat="1" ht="21.75" customHeight="1" x14ac:dyDescent="0.25">
      <c r="A21" s="18" t="s">
        <v>7</v>
      </c>
      <c r="B21" s="22">
        <v>1.48</v>
      </c>
      <c r="C21" s="23">
        <v>313416.5</v>
      </c>
      <c r="D21" s="22">
        <v>0</v>
      </c>
      <c r="E21" s="23">
        <v>0</v>
      </c>
      <c r="F21" s="22">
        <f t="shared" si="0"/>
        <v>1.48</v>
      </c>
      <c r="H21" s="21">
        <f>+B21*C21</f>
        <v>463856.42</v>
      </c>
      <c r="I21" s="21">
        <f>+D21*E21</f>
        <v>0</v>
      </c>
      <c r="J21" s="21">
        <f>+H21+I21</f>
        <v>463856.42</v>
      </c>
      <c r="K21" s="38"/>
    </row>
    <row r="22" spans="1:11" s="21" customFormat="1" ht="21.75" customHeight="1" x14ac:dyDescent="0.25">
      <c r="A22" s="27" t="s">
        <v>34</v>
      </c>
      <c r="B22" s="19">
        <v>32.69</v>
      </c>
      <c r="C22" s="20">
        <v>238394.75</v>
      </c>
      <c r="D22" s="19">
        <v>33.85</v>
      </c>
      <c r="E22" s="30">
        <v>284776.92</v>
      </c>
      <c r="F22" s="19">
        <f t="shared" si="0"/>
        <v>33.321420327480652</v>
      </c>
      <c r="H22" s="21">
        <f>+B22*C22</f>
        <v>7793124.3774999995</v>
      </c>
      <c r="I22" s="21">
        <f>+D22*E22</f>
        <v>9639698.7420000006</v>
      </c>
      <c r="J22" s="21">
        <f>+H22+I22</f>
        <v>17432823.1195</v>
      </c>
      <c r="K22" s="38"/>
    </row>
    <row r="23" spans="1:11" s="21" customFormat="1" ht="21.75" customHeight="1" x14ac:dyDescent="0.25">
      <c r="A23" s="18" t="s">
        <v>8</v>
      </c>
      <c r="B23" s="22">
        <v>6.04</v>
      </c>
      <c r="C23" s="23">
        <v>54385.97</v>
      </c>
      <c r="D23" s="22">
        <v>6.05</v>
      </c>
      <c r="E23" s="23">
        <v>7213.81</v>
      </c>
      <c r="F23" s="19">
        <f t="shared" si="0"/>
        <v>6.0411710772343676</v>
      </c>
      <c r="H23" s="21">
        <f t="shared" si="1"/>
        <v>328491.25880000001</v>
      </c>
      <c r="I23" s="21">
        <f t="shared" si="2"/>
        <v>43643.550499999998</v>
      </c>
      <c r="J23" s="21">
        <f t="shared" si="3"/>
        <v>372134.80930000002</v>
      </c>
      <c r="K23" s="38"/>
    </row>
    <row r="24" spans="1:11" s="29" customFormat="1" ht="21.75" customHeight="1" x14ac:dyDescent="0.25">
      <c r="A24" s="28" t="s">
        <v>5</v>
      </c>
      <c r="B24" s="22">
        <v>2.4700000000000002</v>
      </c>
      <c r="C24" s="23">
        <v>153.99</v>
      </c>
      <c r="D24" s="22">
        <v>0</v>
      </c>
      <c r="E24" s="23">
        <v>0</v>
      </c>
      <c r="F24" s="22">
        <f>+((B24*C24)+(D24*E24))/(C24+E24)</f>
        <v>2.4700000000000002</v>
      </c>
      <c r="H24" s="29">
        <f>+B24*C24</f>
        <v>380.35530000000006</v>
      </c>
      <c r="I24" s="29">
        <f>+D24*E24</f>
        <v>0</v>
      </c>
      <c r="J24" s="29">
        <f>+H24+I24</f>
        <v>380.35530000000006</v>
      </c>
      <c r="K24" s="39"/>
    </row>
    <row r="25" spans="1:11" s="4" customFormat="1" ht="21.75" customHeight="1" x14ac:dyDescent="0.25">
      <c r="A25" s="54" t="s">
        <v>9</v>
      </c>
      <c r="B25" s="55"/>
      <c r="C25" s="24">
        <f>SUM(C12:C24)</f>
        <v>4532213.4200000009</v>
      </c>
      <c r="D25" s="24"/>
      <c r="E25" s="24">
        <f>SUM(E12:E24)</f>
        <v>903302.94</v>
      </c>
      <c r="F25" s="25">
        <f>+J25/(E25+C25)+0.03</f>
        <v>11.168601699489686</v>
      </c>
      <c r="J25" s="4">
        <f>SUM(J12:J23)</f>
        <v>60544051.76510001</v>
      </c>
      <c r="K25" s="40"/>
    </row>
    <row r="26" spans="1:11" s="21" customFormat="1" ht="24" customHeight="1" x14ac:dyDescent="0.25">
      <c r="A26" s="57"/>
      <c r="B26" s="57"/>
      <c r="C26" s="57"/>
      <c r="D26" s="57"/>
      <c r="E26" s="57"/>
      <c r="F26" s="57"/>
    </row>
    <row r="27" spans="1:11" s="21" customFormat="1" x14ac:dyDescent="0.25">
      <c r="A27" s="41"/>
      <c r="B27" s="42"/>
      <c r="C27" s="42"/>
      <c r="D27" s="42"/>
      <c r="E27" s="42"/>
      <c r="F27" s="42"/>
    </row>
    <row r="28" spans="1:11" s="21" customFormat="1" x14ac:dyDescent="0.25">
      <c r="A28" s="43"/>
      <c r="B28" s="44"/>
      <c r="C28" s="44"/>
      <c r="D28" s="44"/>
      <c r="E28" s="44"/>
      <c r="F28" s="44"/>
    </row>
    <row r="29" spans="1:11" s="21" customFormat="1" x14ac:dyDescent="0.25">
      <c r="A29" s="43"/>
      <c r="B29" s="44"/>
      <c r="C29" s="44"/>
      <c r="D29" s="44"/>
      <c r="E29" s="44"/>
      <c r="F29" s="44"/>
    </row>
    <row r="30" spans="1:11" s="21" customFormat="1" x14ac:dyDescent="0.25">
      <c r="A30" s="43"/>
      <c r="B30" s="44"/>
      <c r="C30" s="44"/>
      <c r="D30" s="44"/>
      <c r="E30" s="44"/>
      <c r="F30" s="44"/>
    </row>
    <row r="31" spans="1:11" s="21" customFormat="1" x14ac:dyDescent="0.25">
      <c r="A31" s="43"/>
      <c r="B31" s="44"/>
      <c r="C31" s="44"/>
      <c r="D31" s="44"/>
      <c r="E31" s="44"/>
      <c r="F31" s="44"/>
    </row>
    <row r="32" spans="1:11" s="21" customFormat="1" x14ac:dyDescent="0.25">
      <c r="A32" s="43"/>
      <c r="B32" s="44"/>
      <c r="C32" s="44"/>
      <c r="D32" s="44"/>
      <c r="E32" s="44"/>
      <c r="F32" s="44"/>
    </row>
    <row r="33" spans="1:6" s="21" customFormat="1" x14ac:dyDescent="0.25">
      <c r="A33" s="43"/>
      <c r="B33" s="44"/>
      <c r="C33" s="44"/>
      <c r="D33" s="44"/>
      <c r="E33" s="44"/>
      <c r="F33" s="44"/>
    </row>
    <row r="34" spans="1:6" s="21" customFormat="1" x14ac:dyDescent="0.25">
      <c r="A34" s="43"/>
      <c r="B34" s="44"/>
      <c r="C34" s="44"/>
      <c r="D34" s="44"/>
      <c r="E34" s="44"/>
      <c r="F34" s="44"/>
    </row>
    <row r="35" spans="1:6" s="21" customFormat="1" x14ac:dyDescent="0.25">
      <c r="A35" s="43"/>
      <c r="B35" s="44"/>
      <c r="C35" s="44"/>
      <c r="D35" s="44"/>
      <c r="E35" s="44"/>
      <c r="F35" s="44"/>
    </row>
    <row r="36" spans="1:6" s="21" customFormat="1" x14ac:dyDescent="0.25">
      <c r="B36" s="45"/>
      <c r="C36" s="45"/>
      <c r="D36" s="45"/>
      <c r="E36" s="45"/>
      <c r="F36" s="45"/>
    </row>
    <row r="37" spans="1:6" s="21" customFormat="1" x14ac:dyDescent="0.25">
      <c r="B37" s="45"/>
      <c r="C37" s="45"/>
      <c r="D37" s="45"/>
      <c r="E37" s="45"/>
      <c r="F37" s="45"/>
    </row>
    <row r="38" spans="1:6" s="21" customFormat="1" x14ac:dyDescent="0.25">
      <c r="B38" s="45"/>
      <c r="C38" s="45"/>
      <c r="D38" s="45"/>
      <c r="E38" s="45"/>
      <c r="F38" s="45"/>
    </row>
    <row r="39" spans="1:6" s="21" customFormat="1" x14ac:dyDescent="0.25">
      <c r="B39" s="45"/>
      <c r="C39" s="45"/>
      <c r="D39" s="45"/>
      <c r="E39" s="45"/>
      <c r="F39" s="45"/>
    </row>
    <row r="40" spans="1:6" s="21" customFormat="1" x14ac:dyDescent="0.25">
      <c r="B40" s="45"/>
      <c r="C40" s="45"/>
      <c r="D40" s="45"/>
      <c r="E40" s="45"/>
      <c r="F40" s="45"/>
    </row>
    <row r="41" spans="1:6" s="21" customFormat="1" x14ac:dyDescent="0.25">
      <c r="B41" s="45"/>
      <c r="C41" s="45"/>
      <c r="D41" s="45"/>
      <c r="E41" s="45"/>
      <c r="F41" s="45"/>
    </row>
    <row r="42" spans="1:6" s="21" customFormat="1" x14ac:dyDescent="0.25">
      <c r="B42" s="45"/>
      <c r="C42" s="45"/>
      <c r="D42" s="45"/>
      <c r="E42" s="45"/>
      <c r="F42" s="45"/>
    </row>
    <row r="43" spans="1:6" s="21" customFormat="1" x14ac:dyDescent="0.25">
      <c r="B43" s="45"/>
      <c r="C43" s="45"/>
      <c r="D43" s="45"/>
      <c r="E43" s="45"/>
      <c r="F43" s="45"/>
    </row>
    <row r="44" spans="1:6" s="21" customFormat="1" x14ac:dyDescent="0.25">
      <c r="B44" s="45"/>
      <c r="C44" s="45"/>
      <c r="D44" s="45"/>
      <c r="E44" s="45"/>
      <c r="F44" s="45"/>
    </row>
    <row r="45" spans="1:6" s="21" customFormat="1" x14ac:dyDescent="0.25">
      <c r="B45" s="45"/>
      <c r="C45" s="45"/>
      <c r="D45" s="45"/>
      <c r="E45" s="45"/>
      <c r="F45" s="45"/>
    </row>
    <row r="46" spans="1:6" s="21" customFormat="1" x14ac:dyDescent="0.25">
      <c r="B46" s="45"/>
      <c r="C46" s="45"/>
      <c r="D46" s="45"/>
      <c r="E46" s="45"/>
      <c r="F46" s="45"/>
    </row>
    <row r="47" spans="1:6" s="21" customFormat="1" x14ac:dyDescent="0.25">
      <c r="B47" s="45"/>
      <c r="C47" s="45"/>
      <c r="D47" s="45"/>
      <c r="E47" s="45"/>
      <c r="F47" s="45"/>
    </row>
    <row r="48" spans="1:6" s="21" customFormat="1" x14ac:dyDescent="0.25">
      <c r="B48" s="45"/>
      <c r="C48" s="45"/>
      <c r="D48" s="45"/>
      <c r="E48" s="45"/>
      <c r="F48" s="45"/>
    </row>
    <row r="49" spans="2:6" s="21" customFormat="1" x14ac:dyDescent="0.25">
      <c r="B49" s="45"/>
      <c r="C49" s="45"/>
      <c r="D49" s="45"/>
      <c r="E49" s="45"/>
      <c r="F49" s="45"/>
    </row>
    <row r="50" spans="2:6" s="21" customFormat="1" x14ac:dyDescent="0.25">
      <c r="B50" s="45"/>
      <c r="C50" s="45"/>
      <c r="D50" s="45"/>
      <c r="E50" s="45"/>
      <c r="F50" s="45"/>
    </row>
    <row r="51" spans="2:6" s="21" customFormat="1" x14ac:dyDescent="0.25">
      <c r="B51" s="45"/>
      <c r="C51" s="45"/>
      <c r="D51" s="45"/>
      <c r="E51" s="45"/>
      <c r="F51" s="45"/>
    </row>
    <row r="52" spans="2:6" s="21" customFormat="1" x14ac:dyDescent="0.25">
      <c r="B52" s="45"/>
      <c r="C52" s="45"/>
      <c r="D52" s="45"/>
      <c r="E52" s="45"/>
      <c r="F52" s="45"/>
    </row>
    <row r="53" spans="2:6" s="21" customFormat="1" x14ac:dyDescent="0.25">
      <c r="B53" s="45"/>
      <c r="C53" s="45"/>
      <c r="D53" s="45"/>
      <c r="E53" s="45"/>
      <c r="F53" s="45"/>
    </row>
    <row r="54" spans="2:6" s="21" customFormat="1" x14ac:dyDescent="0.25">
      <c r="B54" s="45"/>
      <c r="C54" s="45"/>
      <c r="D54" s="45"/>
      <c r="E54" s="45"/>
      <c r="F54" s="45"/>
    </row>
    <row r="55" spans="2:6" s="21" customFormat="1" x14ac:dyDescent="0.25">
      <c r="B55" s="45"/>
      <c r="C55" s="45"/>
      <c r="D55" s="45"/>
      <c r="E55" s="45"/>
      <c r="F55" s="45"/>
    </row>
  </sheetData>
  <mergeCells count="4">
    <mergeCell ref="A9:F9"/>
    <mergeCell ref="A10:F10"/>
    <mergeCell ref="A25:B25"/>
    <mergeCell ref="A26:F26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K53"/>
  <sheetViews>
    <sheetView showGridLines="0" view="pageBreakPreview" zoomScale="106" zoomScaleNormal="100" zoomScaleSheetLayoutView="106" workbookViewId="0">
      <selection activeCell="O10" sqref="O10"/>
    </sheetView>
  </sheetViews>
  <sheetFormatPr defaultColWidth="11.42578125" defaultRowHeight="15" x14ac:dyDescent="0.25"/>
  <cols>
    <col min="1" max="1" width="53.140625" style="16" customWidth="1"/>
    <col min="2" max="6" width="15.7109375" style="26" customWidth="1"/>
    <col min="7" max="10" width="11.42578125" style="16" hidden="1" customWidth="1"/>
    <col min="11" max="16384" width="11.42578125" style="16"/>
  </cols>
  <sheetData>
    <row r="7" spans="1:11" ht="13.5" customHeight="1" x14ac:dyDescent="0.25">
      <c r="A7" s="48" t="s">
        <v>16</v>
      </c>
      <c r="B7" s="49"/>
      <c r="C7" s="49"/>
      <c r="D7" s="49"/>
      <c r="E7" s="49"/>
      <c r="F7" s="50"/>
    </row>
    <row r="8" spans="1:11" ht="13.5" customHeight="1" x14ac:dyDescent="0.25">
      <c r="A8" s="51" t="s">
        <v>45</v>
      </c>
      <c r="B8" s="52"/>
      <c r="C8" s="52"/>
      <c r="D8" s="52"/>
      <c r="E8" s="52"/>
      <c r="F8" s="53"/>
    </row>
    <row r="9" spans="1:11" s="17" customFormat="1" ht="60" x14ac:dyDescent="0.25">
      <c r="A9" s="6" t="s">
        <v>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</row>
    <row r="10" spans="1:11" s="21" customFormat="1" ht="21.75" customHeight="1" x14ac:dyDescent="0.25">
      <c r="A10" s="18" t="s">
        <v>1</v>
      </c>
      <c r="B10" s="22">
        <v>10.75</v>
      </c>
      <c r="C10" s="23">
        <v>974646.67</v>
      </c>
      <c r="D10" s="22">
        <v>7.56</v>
      </c>
      <c r="E10" s="23">
        <v>693508.35</v>
      </c>
      <c r="F10" s="19">
        <f t="shared" ref="F10:F21" si="0">+((B10*C10)+(D10*E10))/(C10+E10)</f>
        <v>9.4238093222894825</v>
      </c>
      <c r="H10" s="21">
        <f>+B10*C10</f>
        <v>10477451.702500001</v>
      </c>
      <c r="I10" s="21">
        <f>+D10*E10</f>
        <v>5242923.1259999992</v>
      </c>
      <c r="J10" s="21">
        <f>+H10+I10</f>
        <v>15720374.828499999</v>
      </c>
      <c r="K10" s="38"/>
    </row>
    <row r="11" spans="1:11" s="21" customFormat="1" ht="21.75" customHeight="1" x14ac:dyDescent="0.25">
      <c r="A11" s="18" t="s">
        <v>2</v>
      </c>
      <c r="B11" s="22">
        <v>16.600000000000001</v>
      </c>
      <c r="C11" s="23">
        <v>208713.46</v>
      </c>
      <c r="D11" s="22">
        <v>1.03</v>
      </c>
      <c r="E11" s="23">
        <v>197148.35</v>
      </c>
      <c r="F11" s="19">
        <f t="shared" si="0"/>
        <v>9.0368350658565291</v>
      </c>
      <c r="H11" s="21">
        <f t="shared" ref="H11:H21" si="1">+B11*C11</f>
        <v>3464643.4360000002</v>
      </c>
      <c r="I11" s="21">
        <f t="shared" ref="I11:I21" si="2">+D11*E11</f>
        <v>203062.80050000001</v>
      </c>
      <c r="J11" s="21">
        <f t="shared" ref="J11:J21" si="3">+H11+I11</f>
        <v>3667706.2365000001</v>
      </c>
      <c r="K11" s="38"/>
    </row>
    <row r="12" spans="1:11" s="21" customFormat="1" ht="21.75" customHeight="1" x14ac:dyDescent="0.25">
      <c r="A12" s="18" t="s">
        <v>3</v>
      </c>
      <c r="B12" s="22">
        <v>9.2200000000000006</v>
      </c>
      <c r="C12" s="23">
        <v>239255.76</v>
      </c>
      <c r="D12" s="22">
        <v>4.22</v>
      </c>
      <c r="E12" s="23">
        <v>510438.53</v>
      </c>
      <c r="F12" s="19">
        <f t="shared" si="0"/>
        <v>5.8156888240405298</v>
      </c>
      <c r="H12" s="21">
        <f t="shared" si="1"/>
        <v>2205938.1072000004</v>
      </c>
      <c r="I12" s="21">
        <f t="shared" si="2"/>
        <v>2154050.5965999998</v>
      </c>
      <c r="J12" s="21">
        <f t="shared" si="3"/>
        <v>4359988.7038000003</v>
      </c>
      <c r="K12" s="38"/>
    </row>
    <row r="13" spans="1:11" s="29" customFormat="1" ht="21.75" customHeight="1" x14ac:dyDescent="0.25">
      <c r="A13" s="28" t="s">
        <v>4</v>
      </c>
      <c r="B13" s="22">
        <v>12.47</v>
      </c>
      <c r="C13" s="23">
        <v>10208.200000000001</v>
      </c>
      <c r="D13" s="22">
        <v>2</v>
      </c>
      <c r="E13" s="23">
        <v>353.15</v>
      </c>
      <c r="F13" s="22">
        <f t="shared" si="0"/>
        <v>12.119904557655984</v>
      </c>
      <c r="H13" s="29">
        <f t="shared" si="1"/>
        <v>127296.25400000002</v>
      </c>
      <c r="I13" s="29">
        <f t="shared" si="2"/>
        <v>706.3</v>
      </c>
      <c r="J13" s="29">
        <f t="shared" si="3"/>
        <v>128002.55400000002</v>
      </c>
      <c r="K13" s="39"/>
    </row>
    <row r="14" spans="1:11" s="21" customFormat="1" ht="21.75" customHeight="1" x14ac:dyDescent="0.25">
      <c r="A14" s="18" t="s">
        <v>18</v>
      </c>
      <c r="B14" s="19">
        <v>7</v>
      </c>
      <c r="C14" s="20">
        <v>1515801.1</v>
      </c>
      <c r="D14" s="19">
        <v>1</v>
      </c>
      <c r="E14" s="20">
        <v>1530996.74</v>
      </c>
      <c r="F14" s="19">
        <f t="shared" si="0"/>
        <v>3.9850377601685585</v>
      </c>
      <c r="H14" s="21">
        <f>+B14*C14</f>
        <v>10610607.700000001</v>
      </c>
      <c r="I14" s="21">
        <f>+D14*E14</f>
        <v>1530996.74</v>
      </c>
      <c r="J14" s="21">
        <f>+H14+I14</f>
        <v>12141604.440000001</v>
      </c>
      <c r="K14" s="38"/>
    </row>
    <row r="15" spans="1:11" s="21" customFormat="1" ht="21.75" customHeight="1" x14ac:dyDescent="0.25">
      <c r="A15" s="18" t="s">
        <v>6</v>
      </c>
      <c r="B15" s="19">
        <v>11.48</v>
      </c>
      <c r="C15" s="20">
        <v>30122.78</v>
      </c>
      <c r="D15" s="19">
        <v>0</v>
      </c>
      <c r="E15" s="20">
        <v>56083.58</v>
      </c>
      <c r="F15" s="19">
        <f t="shared" si="0"/>
        <v>4.0114153340890395</v>
      </c>
      <c r="H15" s="21">
        <f t="shared" si="1"/>
        <v>345809.51439999999</v>
      </c>
      <c r="I15" s="21">
        <f t="shared" si="2"/>
        <v>0</v>
      </c>
      <c r="J15" s="21">
        <f t="shared" si="3"/>
        <v>345809.51439999999</v>
      </c>
      <c r="K15" s="38"/>
    </row>
    <row r="16" spans="1:11" s="21" customFormat="1" ht="21.75" customHeight="1" x14ac:dyDescent="0.25">
      <c r="A16" s="18" t="s">
        <v>33</v>
      </c>
      <c r="B16" s="19">
        <v>0</v>
      </c>
      <c r="C16" s="20">
        <v>0</v>
      </c>
      <c r="D16" s="19">
        <v>3</v>
      </c>
      <c r="E16" s="20">
        <v>66316.5</v>
      </c>
      <c r="F16" s="19">
        <f t="shared" si="0"/>
        <v>3</v>
      </c>
      <c r="H16" s="21">
        <f>+B16*C16</f>
        <v>0</v>
      </c>
      <c r="I16" s="21">
        <f>+D16*E16</f>
        <v>198949.5</v>
      </c>
      <c r="J16" s="21">
        <f>+H16+I16</f>
        <v>198949.5</v>
      </c>
      <c r="K16" s="38"/>
    </row>
    <row r="17" spans="1:11" s="21" customFormat="1" ht="21.75" customHeight="1" x14ac:dyDescent="0.25">
      <c r="A17" s="18" t="s">
        <v>17</v>
      </c>
      <c r="B17" s="19">
        <v>0</v>
      </c>
      <c r="C17" s="20">
        <v>0</v>
      </c>
      <c r="D17" s="19">
        <v>37</v>
      </c>
      <c r="E17" s="20">
        <v>2873.83</v>
      </c>
      <c r="F17" s="19">
        <f t="shared" si="0"/>
        <v>37</v>
      </c>
      <c r="H17" s="21">
        <f>+B17*C17</f>
        <v>0</v>
      </c>
      <c r="I17" s="21">
        <f>+D17*E17</f>
        <v>106331.70999999999</v>
      </c>
      <c r="J17" s="21">
        <f>+H17+I17</f>
        <v>106331.70999999999</v>
      </c>
      <c r="K17" s="38"/>
    </row>
    <row r="18" spans="1:11" s="21" customFormat="1" ht="21.75" customHeight="1" x14ac:dyDescent="0.25">
      <c r="A18" s="18" t="s">
        <v>42</v>
      </c>
      <c r="B18" s="19">
        <v>11.32</v>
      </c>
      <c r="C18" s="20">
        <v>39801.910000000003</v>
      </c>
      <c r="D18" s="19">
        <v>24.77</v>
      </c>
      <c r="E18" s="20">
        <v>573.17999999999995</v>
      </c>
      <c r="F18" s="19">
        <f t="shared" si="0"/>
        <v>11.510941270966827</v>
      </c>
      <c r="H18" s="21">
        <f>+B18*C18</f>
        <v>450557.62120000005</v>
      </c>
      <c r="I18" s="21">
        <f>+D18*E18</f>
        <v>14197.668599999999</v>
      </c>
      <c r="J18" s="21">
        <f>+H18+I18</f>
        <v>464755.28980000003</v>
      </c>
      <c r="K18" s="38"/>
    </row>
    <row r="19" spans="1:11" s="21" customFormat="1" ht="21.75" customHeight="1" x14ac:dyDescent="0.25">
      <c r="A19" s="18" t="s">
        <v>7</v>
      </c>
      <c r="B19" s="22">
        <v>0.36</v>
      </c>
      <c r="C19" s="23">
        <v>475365.66</v>
      </c>
      <c r="D19" s="22">
        <v>0</v>
      </c>
      <c r="E19" s="23">
        <v>0</v>
      </c>
      <c r="F19" s="22">
        <f t="shared" si="0"/>
        <v>0.36</v>
      </c>
      <c r="H19" s="21">
        <f>+B19*C19</f>
        <v>171131.63759999999</v>
      </c>
      <c r="I19" s="21">
        <f>+D19*E19</f>
        <v>0</v>
      </c>
      <c r="J19" s="21">
        <f>+H19+I19</f>
        <v>171131.63759999999</v>
      </c>
      <c r="K19" s="38"/>
    </row>
    <row r="20" spans="1:11" s="21" customFormat="1" ht="21.75" customHeight="1" x14ac:dyDescent="0.25">
      <c r="A20" s="18" t="s">
        <v>34</v>
      </c>
      <c r="B20" s="19">
        <v>33.32</v>
      </c>
      <c r="C20" s="20">
        <v>234377.85</v>
      </c>
      <c r="D20" s="19">
        <v>27.36</v>
      </c>
      <c r="E20" s="20">
        <v>277151.39</v>
      </c>
      <c r="F20" s="19">
        <f t="shared" si="0"/>
        <v>30.090815517017173</v>
      </c>
      <c r="H20" s="21">
        <f>+B20*C20</f>
        <v>7809469.9620000003</v>
      </c>
      <c r="I20" s="21">
        <f>+D20*E20</f>
        <v>7582862.0304000005</v>
      </c>
      <c r="J20" s="21">
        <f>+H20+I20</f>
        <v>15392331.992400002</v>
      </c>
      <c r="K20" s="38"/>
    </row>
    <row r="21" spans="1:11" s="21" customFormat="1" ht="21.75" customHeight="1" x14ac:dyDescent="0.25">
      <c r="A21" s="18" t="s">
        <v>8</v>
      </c>
      <c r="B21" s="22">
        <v>5.3</v>
      </c>
      <c r="C21" s="23">
        <v>55357.36</v>
      </c>
      <c r="D21" s="22">
        <v>10.19</v>
      </c>
      <c r="E21" s="23">
        <v>7071.79</v>
      </c>
      <c r="F21" s="19">
        <f t="shared" si="0"/>
        <v>5.8539247787291666</v>
      </c>
      <c r="H21" s="21">
        <f t="shared" si="1"/>
        <v>293394.00799999997</v>
      </c>
      <c r="I21" s="21">
        <f t="shared" si="2"/>
        <v>72061.540099999998</v>
      </c>
      <c r="J21" s="21">
        <f t="shared" si="3"/>
        <v>365455.54809999996</v>
      </c>
      <c r="K21" s="38"/>
    </row>
    <row r="22" spans="1:11" s="29" customFormat="1" ht="21.75" customHeight="1" x14ac:dyDescent="0.25">
      <c r="A22" s="28" t="s">
        <v>5</v>
      </c>
      <c r="B22" s="22">
        <v>8.86</v>
      </c>
      <c r="C22" s="23">
        <v>8753.7800000000007</v>
      </c>
      <c r="D22" s="22">
        <v>0</v>
      </c>
      <c r="E22" s="23">
        <v>0</v>
      </c>
      <c r="F22" s="22">
        <f>+((B22*C22)+(D22*E22))/(C22+E22)</f>
        <v>8.86</v>
      </c>
      <c r="H22" s="29">
        <f>+B22*C22</f>
        <v>77558.4908</v>
      </c>
      <c r="I22" s="29">
        <f>+D22*E22</f>
        <v>0</v>
      </c>
      <c r="J22" s="29">
        <f>+H22+I22</f>
        <v>77558.4908</v>
      </c>
      <c r="K22" s="39"/>
    </row>
    <row r="23" spans="1:11" s="4" customFormat="1" ht="21.75" customHeight="1" x14ac:dyDescent="0.25">
      <c r="A23" s="54" t="s">
        <v>9</v>
      </c>
      <c r="B23" s="55"/>
      <c r="C23" s="24">
        <f>SUM(C10:C22)</f>
        <v>3792404.5300000003</v>
      </c>
      <c r="D23" s="24"/>
      <c r="E23" s="24">
        <f>SUM(E10:E22)</f>
        <v>3342515.3900000006</v>
      </c>
      <c r="F23" s="25">
        <f>+J23/(E23+C23)</f>
        <v>7.4478762259044391</v>
      </c>
      <c r="J23" s="4">
        <f>SUM(J10:J22)</f>
        <v>53140000.445900008</v>
      </c>
      <c r="K23" s="40"/>
    </row>
    <row r="24" spans="1:11" s="21" customFormat="1" ht="24" customHeight="1" x14ac:dyDescent="0.25">
      <c r="A24" s="57"/>
      <c r="B24" s="57"/>
      <c r="C24" s="57"/>
      <c r="D24" s="57"/>
      <c r="E24" s="57"/>
      <c r="F24" s="57"/>
    </row>
    <row r="25" spans="1:11" s="21" customFormat="1" x14ac:dyDescent="0.25">
      <c r="A25" s="41"/>
      <c r="B25" s="42"/>
      <c r="C25" s="42"/>
      <c r="D25" s="42"/>
      <c r="E25" s="42"/>
      <c r="F25" s="42"/>
    </row>
    <row r="26" spans="1:11" s="21" customFormat="1" x14ac:dyDescent="0.25">
      <c r="A26" s="46"/>
      <c r="B26" s="47"/>
      <c r="C26" s="47"/>
      <c r="D26" s="47"/>
      <c r="E26" s="47"/>
      <c r="F26" s="47"/>
    </row>
    <row r="27" spans="1:11" s="21" customFormat="1" x14ac:dyDescent="0.25">
      <c r="A27" s="46"/>
      <c r="B27" s="47"/>
      <c r="C27" s="47"/>
      <c r="D27" s="47"/>
      <c r="E27" s="47"/>
      <c r="F27" s="47"/>
    </row>
    <row r="28" spans="1:11" s="21" customFormat="1" x14ac:dyDescent="0.25">
      <c r="A28" s="46"/>
      <c r="B28" s="47"/>
      <c r="C28" s="47"/>
      <c r="D28" s="47"/>
      <c r="E28" s="47"/>
      <c r="F28" s="47"/>
    </row>
    <row r="29" spans="1:11" s="21" customFormat="1" x14ac:dyDescent="0.25">
      <c r="A29" s="46"/>
      <c r="B29" s="47"/>
      <c r="C29" s="47"/>
      <c r="D29" s="47"/>
      <c r="E29" s="47"/>
      <c r="F29" s="47"/>
    </row>
    <row r="30" spans="1:11" s="21" customFormat="1" x14ac:dyDescent="0.25">
      <c r="A30" s="46"/>
      <c r="B30" s="47"/>
      <c r="C30" s="47"/>
      <c r="D30" s="47"/>
      <c r="E30" s="47"/>
      <c r="F30" s="47"/>
    </row>
    <row r="31" spans="1:11" s="21" customFormat="1" x14ac:dyDescent="0.25">
      <c r="A31" s="46"/>
      <c r="B31" s="47"/>
      <c r="C31" s="47"/>
      <c r="D31" s="47"/>
      <c r="E31" s="47"/>
      <c r="F31" s="47"/>
    </row>
    <row r="32" spans="1:11" s="21" customFormat="1" x14ac:dyDescent="0.25">
      <c r="A32" s="46"/>
      <c r="B32" s="47"/>
      <c r="C32" s="47"/>
      <c r="D32" s="47"/>
      <c r="E32" s="47"/>
      <c r="F32" s="47"/>
    </row>
    <row r="33" spans="1:6" s="21" customFormat="1" x14ac:dyDescent="0.25">
      <c r="A33" s="46"/>
      <c r="B33" s="47"/>
      <c r="C33" s="47"/>
      <c r="D33" s="47"/>
      <c r="E33" s="47"/>
      <c r="F33" s="47"/>
    </row>
    <row r="34" spans="1:6" s="21" customFormat="1" x14ac:dyDescent="0.25">
      <c r="B34" s="45"/>
      <c r="C34" s="45"/>
      <c r="D34" s="45"/>
      <c r="E34" s="45"/>
      <c r="F34" s="45"/>
    </row>
    <row r="35" spans="1:6" s="21" customFormat="1" x14ac:dyDescent="0.25">
      <c r="B35" s="45"/>
      <c r="C35" s="45"/>
      <c r="D35" s="45"/>
      <c r="E35" s="45"/>
      <c r="F35" s="45"/>
    </row>
    <row r="36" spans="1:6" s="21" customFormat="1" x14ac:dyDescent="0.25">
      <c r="B36" s="45"/>
      <c r="C36" s="45"/>
      <c r="D36" s="45"/>
      <c r="E36" s="45"/>
      <c r="F36" s="45"/>
    </row>
    <row r="37" spans="1:6" s="21" customFormat="1" x14ac:dyDescent="0.25">
      <c r="B37" s="45"/>
      <c r="C37" s="45"/>
      <c r="D37" s="45"/>
      <c r="E37" s="45"/>
      <c r="F37" s="45"/>
    </row>
    <row r="38" spans="1:6" s="21" customFormat="1" x14ac:dyDescent="0.25">
      <c r="B38" s="45"/>
      <c r="C38" s="45"/>
      <c r="D38" s="45"/>
      <c r="E38" s="45"/>
      <c r="F38" s="45"/>
    </row>
    <row r="39" spans="1:6" s="21" customFormat="1" x14ac:dyDescent="0.25">
      <c r="B39" s="45"/>
      <c r="C39" s="45"/>
      <c r="D39" s="45"/>
      <c r="E39" s="45"/>
      <c r="F39" s="45"/>
    </row>
    <row r="40" spans="1:6" s="21" customFormat="1" x14ac:dyDescent="0.25">
      <c r="B40" s="45"/>
      <c r="C40" s="45"/>
      <c r="D40" s="45"/>
      <c r="E40" s="45"/>
      <c r="F40" s="45"/>
    </row>
    <row r="41" spans="1:6" s="21" customFormat="1" x14ac:dyDescent="0.25">
      <c r="B41" s="45"/>
      <c r="C41" s="45"/>
      <c r="D41" s="45"/>
      <c r="E41" s="45"/>
      <c r="F41" s="45"/>
    </row>
    <row r="42" spans="1:6" s="21" customFormat="1" x14ac:dyDescent="0.25">
      <c r="B42" s="45"/>
      <c r="C42" s="45"/>
      <c r="D42" s="45"/>
      <c r="E42" s="45"/>
      <c r="F42" s="45"/>
    </row>
    <row r="43" spans="1:6" s="21" customFormat="1" x14ac:dyDescent="0.25">
      <c r="B43" s="45"/>
      <c r="C43" s="45"/>
      <c r="D43" s="45"/>
      <c r="E43" s="45"/>
      <c r="F43" s="45"/>
    </row>
    <row r="44" spans="1:6" s="21" customFormat="1" x14ac:dyDescent="0.25">
      <c r="B44" s="45"/>
      <c r="C44" s="45"/>
      <c r="D44" s="45"/>
      <c r="E44" s="45"/>
      <c r="F44" s="45"/>
    </row>
    <row r="45" spans="1:6" s="21" customFormat="1" x14ac:dyDescent="0.25">
      <c r="B45" s="45"/>
      <c r="C45" s="45"/>
      <c r="D45" s="45"/>
      <c r="E45" s="45"/>
      <c r="F45" s="45"/>
    </row>
    <row r="46" spans="1:6" s="21" customFormat="1" x14ac:dyDescent="0.25">
      <c r="B46" s="45"/>
      <c r="C46" s="45"/>
      <c r="D46" s="45"/>
      <c r="E46" s="45"/>
      <c r="F46" s="45"/>
    </row>
    <row r="47" spans="1:6" s="21" customFormat="1" x14ac:dyDescent="0.25">
      <c r="B47" s="45"/>
      <c r="C47" s="45"/>
      <c r="D47" s="45"/>
      <c r="E47" s="45"/>
      <c r="F47" s="45"/>
    </row>
    <row r="48" spans="1:6" s="21" customFormat="1" x14ac:dyDescent="0.25">
      <c r="B48" s="45"/>
      <c r="C48" s="45"/>
      <c r="D48" s="45"/>
      <c r="E48" s="45"/>
      <c r="F48" s="45"/>
    </row>
    <row r="49" spans="2:6" s="21" customFormat="1" x14ac:dyDescent="0.25">
      <c r="B49" s="45"/>
      <c r="C49" s="45"/>
      <c r="D49" s="45"/>
      <c r="E49" s="45"/>
      <c r="F49" s="45"/>
    </row>
    <row r="50" spans="2:6" s="21" customFormat="1" x14ac:dyDescent="0.25">
      <c r="B50" s="45"/>
      <c r="C50" s="45"/>
      <c r="D50" s="45"/>
      <c r="E50" s="45"/>
      <c r="F50" s="45"/>
    </row>
    <row r="51" spans="2:6" s="21" customFormat="1" x14ac:dyDescent="0.25">
      <c r="B51" s="45"/>
      <c r="C51" s="45"/>
      <c r="D51" s="45"/>
      <c r="E51" s="45"/>
      <c r="F51" s="45"/>
    </row>
    <row r="52" spans="2:6" s="21" customFormat="1" x14ac:dyDescent="0.25">
      <c r="B52" s="45"/>
      <c r="C52" s="45"/>
      <c r="D52" s="45"/>
      <c r="E52" s="45"/>
      <c r="F52" s="45"/>
    </row>
    <row r="53" spans="2:6" s="21" customFormat="1" x14ac:dyDescent="0.25">
      <c r="B53" s="45"/>
      <c r="C53" s="45"/>
      <c r="D53" s="45"/>
      <c r="E53" s="45"/>
      <c r="F53" s="45"/>
    </row>
  </sheetData>
  <mergeCells count="4">
    <mergeCell ref="A7:F7"/>
    <mergeCell ref="A8:F8"/>
    <mergeCell ref="A23:B23"/>
    <mergeCell ref="A24:F24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K53"/>
  <sheetViews>
    <sheetView showGridLines="0" tabSelected="1" view="pageBreakPreview" zoomScaleNormal="100" zoomScaleSheetLayoutView="100" workbookViewId="0">
      <selection activeCell="L18" sqref="L18"/>
    </sheetView>
  </sheetViews>
  <sheetFormatPr defaultColWidth="11.42578125" defaultRowHeight="15" x14ac:dyDescent="0.25"/>
  <cols>
    <col min="1" max="1" width="53.140625" style="16" customWidth="1"/>
    <col min="2" max="6" width="15.7109375" style="26" customWidth="1"/>
    <col min="7" max="10" width="11.42578125" style="16" hidden="1" customWidth="1"/>
    <col min="11" max="16384" width="11.42578125" style="16"/>
  </cols>
  <sheetData>
    <row r="7" spans="1:11" ht="13.5" customHeight="1" x14ac:dyDescent="0.25">
      <c r="A7" s="48" t="s">
        <v>16</v>
      </c>
      <c r="B7" s="49"/>
      <c r="C7" s="49"/>
      <c r="D7" s="49"/>
      <c r="E7" s="49"/>
      <c r="F7" s="50"/>
    </row>
    <row r="8" spans="1:11" ht="13.5" customHeight="1" x14ac:dyDescent="0.25">
      <c r="A8" s="51" t="s">
        <v>46</v>
      </c>
      <c r="B8" s="52"/>
      <c r="C8" s="52"/>
      <c r="D8" s="52"/>
      <c r="E8" s="52"/>
      <c r="F8" s="53"/>
    </row>
    <row r="9" spans="1:11" s="17" customFormat="1" ht="60" x14ac:dyDescent="0.25">
      <c r="A9" s="6" t="s">
        <v>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</row>
    <row r="10" spans="1:11" s="21" customFormat="1" ht="21.75" customHeight="1" x14ac:dyDescent="0.25">
      <c r="A10" s="18" t="s">
        <v>1</v>
      </c>
      <c r="B10" s="22">
        <v>8.67</v>
      </c>
      <c r="C10" s="23">
        <v>3155465.74</v>
      </c>
      <c r="D10" s="22">
        <v>0.36</v>
      </c>
      <c r="E10" s="23">
        <v>300132.65999999997</v>
      </c>
      <c r="F10" s="19">
        <f t="shared" ref="F10:F21" si="0">+((B10*C10)+(D10*E10))/(C10+E10)</f>
        <v>7.9482429796818979</v>
      </c>
      <c r="H10" s="21">
        <f>+B10*C10</f>
        <v>27357887.965800002</v>
      </c>
      <c r="I10" s="21">
        <f>+D10*E10</f>
        <v>108047.75759999998</v>
      </c>
      <c r="J10" s="21">
        <f>+H10+I10</f>
        <v>27465935.7234</v>
      </c>
      <c r="K10" s="38"/>
    </row>
    <row r="11" spans="1:11" s="21" customFormat="1" ht="21.75" customHeight="1" x14ac:dyDescent="0.25">
      <c r="A11" s="18" t="s">
        <v>2</v>
      </c>
      <c r="B11" s="22">
        <v>8.56</v>
      </c>
      <c r="C11" s="23">
        <v>534323.06000000006</v>
      </c>
      <c r="D11" s="22">
        <v>2.59</v>
      </c>
      <c r="E11" s="23">
        <v>459514.93</v>
      </c>
      <c r="F11" s="19">
        <f t="shared" si="0"/>
        <v>5.7996867902986891</v>
      </c>
      <c r="H11" s="21">
        <f t="shared" ref="H11:H21" si="1">+B11*C11</f>
        <v>4573805.393600001</v>
      </c>
      <c r="I11" s="21">
        <f t="shared" ref="I11:I21" si="2">+D11*E11</f>
        <v>1190143.6686999998</v>
      </c>
      <c r="J11" s="21">
        <f t="shared" ref="J11:J21" si="3">+H11+I11</f>
        <v>5763949.0623000003</v>
      </c>
      <c r="K11" s="38"/>
    </row>
    <row r="12" spans="1:11" s="21" customFormat="1" ht="21.75" customHeight="1" x14ac:dyDescent="0.25">
      <c r="A12" s="18" t="s">
        <v>3</v>
      </c>
      <c r="B12" s="22">
        <v>8.6300000000000008</v>
      </c>
      <c r="C12" s="23">
        <v>962220.22</v>
      </c>
      <c r="D12" s="22">
        <v>4.09</v>
      </c>
      <c r="E12" s="23">
        <v>179928.8</v>
      </c>
      <c r="F12" s="19">
        <f t="shared" si="0"/>
        <v>7.9147896923292897</v>
      </c>
      <c r="H12" s="21">
        <f t="shared" si="1"/>
        <v>8303960.4986000005</v>
      </c>
      <c r="I12" s="21">
        <f t="shared" si="2"/>
        <v>735908.7919999999</v>
      </c>
      <c r="J12" s="21">
        <f t="shared" si="3"/>
        <v>9039869.2905999999</v>
      </c>
      <c r="K12" s="38"/>
    </row>
    <row r="13" spans="1:11" s="29" customFormat="1" ht="21.75" customHeight="1" x14ac:dyDescent="0.25">
      <c r="A13" s="28" t="s">
        <v>4</v>
      </c>
      <c r="B13" s="22">
        <v>1.29</v>
      </c>
      <c r="C13" s="23">
        <v>17634.63</v>
      </c>
      <c r="D13" s="22">
        <v>2.81</v>
      </c>
      <c r="E13" s="23">
        <v>59381.34</v>
      </c>
      <c r="F13" s="22">
        <f t="shared" si="0"/>
        <v>2.4619600077750108</v>
      </c>
      <c r="H13" s="29">
        <f t="shared" si="1"/>
        <v>22748.672700000003</v>
      </c>
      <c r="I13" s="29">
        <f t="shared" si="2"/>
        <v>166861.56539999999</v>
      </c>
      <c r="J13" s="29">
        <f t="shared" si="3"/>
        <v>189610.23809999999</v>
      </c>
      <c r="K13" s="39"/>
    </row>
    <row r="14" spans="1:11" s="21" customFormat="1" ht="21.75" customHeight="1" x14ac:dyDescent="0.25">
      <c r="A14" s="18" t="s">
        <v>18</v>
      </c>
      <c r="B14" s="19">
        <v>6.43</v>
      </c>
      <c r="C14" s="20">
        <v>2968184.77</v>
      </c>
      <c r="D14" s="19">
        <v>0</v>
      </c>
      <c r="E14" s="20">
        <v>0</v>
      </c>
      <c r="F14" s="19">
        <f t="shared" si="0"/>
        <v>6.43</v>
      </c>
      <c r="H14" s="21">
        <f>+B14*C14</f>
        <v>19085428.0711</v>
      </c>
      <c r="I14" s="21">
        <f>+D14*E14</f>
        <v>0</v>
      </c>
      <c r="J14" s="21">
        <f>+H14+I14</f>
        <v>19085428.0711</v>
      </c>
      <c r="K14" s="38"/>
    </row>
    <row r="15" spans="1:11" s="21" customFormat="1" ht="21.75" customHeight="1" x14ac:dyDescent="0.25">
      <c r="A15" s="18" t="s">
        <v>6</v>
      </c>
      <c r="B15" s="19">
        <v>10.85</v>
      </c>
      <c r="C15" s="20">
        <v>217814.54</v>
      </c>
      <c r="D15" s="19">
        <v>0</v>
      </c>
      <c r="E15" s="20">
        <v>19886.77</v>
      </c>
      <c r="F15" s="19">
        <f t="shared" si="0"/>
        <v>9.9422580338324593</v>
      </c>
      <c r="H15" s="21">
        <f t="shared" si="1"/>
        <v>2363287.7590000001</v>
      </c>
      <c r="I15" s="21">
        <f t="shared" si="2"/>
        <v>0</v>
      </c>
      <c r="J15" s="21">
        <f t="shared" si="3"/>
        <v>2363287.7590000001</v>
      </c>
      <c r="K15" s="38"/>
    </row>
    <row r="16" spans="1:11" s="21" customFormat="1" ht="21.75" customHeight="1" x14ac:dyDescent="0.25">
      <c r="A16" s="18" t="s">
        <v>33</v>
      </c>
      <c r="B16" s="19">
        <v>14.11</v>
      </c>
      <c r="C16" s="20">
        <v>95557.46</v>
      </c>
      <c r="D16" s="19">
        <v>19.73</v>
      </c>
      <c r="E16" s="20">
        <v>8848.7900000000009</v>
      </c>
      <c r="F16" s="19">
        <f t="shared" si="0"/>
        <v>14.586314394971566</v>
      </c>
      <c r="H16" s="21">
        <f>+B16*C16</f>
        <v>1348315.7605999999</v>
      </c>
      <c r="I16" s="21">
        <f>+D16*E16</f>
        <v>174586.62670000002</v>
      </c>
      <c r="J16" s="21">
        <f>+H16+I16</f>
        <v>1522902.3873000001</v>
      </c>
      <c r="K16" s="38"/>
    </row>
    <row r="17" spans="1:11" s="21" customFormat="1" ht="21.75" customHeight="1" x14ac:dyDescent="0.25">
      <c r="A17" s="18" t="s">
        <v>17</v>
      </c>
      <c r="B17" s="19">
        <v>19.420000000000002</v>
      </c>
      <c r="C17" s="20">
        <v>13987.51</v>
      </c>
      <c r="D17" s="19">
        <v>0</v>
      </c>
      <c r="E17" s="20">
        <v>27990.37</v>
      </c>
      <c r="F17" s="19">
        <f t="shared" si="0"/>
        <v>6.4709662374564898</v>
      </c>
      <c r="H17" s="21">
        <f>+B17*C17</f>
        <v>271637.44420000003</v>
      </c>
      <c r="I17" s="21">
        <f>+D17*E17</f>
        <v>0</v>
      </c>
      <c r="J17" s="21">
        <f>+H17+I17</f>
        <v>271637.44420000003</v>
      </c>
      <c r="K17" s="38"/>
    </row>
    <row r="18" spans="1:11" s="21" customFormat="1" ht="21.75" customHeight="1" x14ac:dyDescent="0.25">
      <c r="A18" s="18" t="s">
        <v>42</v>
      </c>
      <c r="B18" s="19">
        <v>24.38</v>
      </c>
      <c r="C18" s="20">
        <v>5326.23</v>
      </c>
      <c r="D18" s="19">
        <v>1.75</v>
      </c>
      <c r="E18" s="20">
        <v>24293.18</v>
      </c>
      <c r="F18" s="19">
        <f t="shared" si="0"/>
        <v>5.819378319824736</v>
      </c>
      <c r="H18" s="21">
        <f>+B18*C18</f>
        <v>129853.48739999998</v>
      </c>
      <c r="I18" s="21">
        <f>+D18*E18</f>
        <v>42513.065000000002</v>
      </c>
      <c r="J18" s="21">
        <f>+H18+I18</f>
        <v>172366.55239999999</v>
      </c>
      <c r="K18" s="38"/>
    </row>
    <row r="19" spans="1:11" s="21" customFormat="1" ht="21.75" customHeight="1" x14ac:dyDescent="0.25">
      <c r="A19" s="18" t="s">
        <v>7</v>
      </c>
      <c r="B19" s="22">
        <v>1.23</v>
      </c>
      <c r="C19" s="23">
        <v>448086.37</v>
      </c>
      <c r="D19" s="22">
        <v>0.35</v>
      </c>
      <c r="E19" s="23">
        <v>121490.51</v>
      </c>
      <c r="F19" s="22">
        <f t="shared" si="0"/>
        <v>1.0422963684902378</v>
      </c>
      <c r="H19" s="21">
        <f>+B19*C19</f>
        <v>551146.23509999993</v>
      </c>
      <c r="I19" s="21">
        <f>+D19*E19</f>
        <v>42521.678499999995</v>
      </c>
      <c r="J19" s="21">
        <f>+H19+I19</f>
        <v>593667.91359999997</v>
      </c>
      <c r="K19" s="38"/>
    </row>
    <row r="20" spans="1:11" s="21" customFormat="1" ht="21.75" customHeight="1" x14ac:dyDescent="0.25">
      <c r="A20" s="18" t="s">
        <v>34</v>
      </c>
      <c r="B20" s="19">
        <v>41.23</v>
      </c>
      <c r="C20" s="20">
        <v>282992</v>
      </c>
      <c r="D20" s="19">
        <v>46.94</v>
      </c>
      <c r="E20" s="20">
        <v>246663.17</v>
      </c>
      <c r="F20" s="19">
        <f t="shared" si="0"/>
        <v>43.889176725679832</v>
      </c>
      <c r="H20" s="21">
        <f>+B20*C20</f>
        <v>11667760.159999998</v>
      </c>
      <c r="I20" s="21">
        <f>+D20*E20</f>
        <v>11578369.1998</v>
      </c>
      <c r="J20" s="21">
        <f>+H20+I20</f>
        <v>23246129.359799996</v>
      </c>
      <c r="K20" s="38"/>
    </row>
    <row r="21" spans="1:11" s="21" customFormat="1" ht="21.75" customHeight="1" x14ac:dyDescent="0.25">
      <c r="A21" s="18" t="s">
        <v>8</v>
      </c>
      <c r="B21" s="22">
        <v>4.78</v>
      </c>
      <c r="C21" s="23">
        <v>51599.71</v>
      </c>
      <c r="D21" s="22">
        <v>0.42</v>
      </c>
      <c r="E21" s="23">
        <v>45017.25</v>
      </c>
      <c r="F21" s="19">
        <f t="shared" si="0"/>
        <v>2.748522193205003</v>
      </c>
      <c r="H21" s="21">
        <f t="shared" si="1"/>
        <v>246646.61380000002</v>
      </c>
      <c r="I21" s="21">
        <f t="shared" si="2"/>
        <v>18907.244999999999</v>
      </c>
      <c r="J21" s="21">
        <f t="shared" si="3"/>
        <v>265553.85880000005</v>
      </c>
      <c r="K21" s="38"/>
    </row>
    <row r="22" spans="1:11" s="29" customFormat="1" ht="21.75" customHeight="1" x14ac:dyDescent="0.25">
      <c r="A22" s="28" t="s">
        <v>5</v>
      </c>
      <c r="B22" s="22">
        <v>8.76</v>
      </c>
      <c r="C22" s="23">
        <v>558.42999999999995</v>
      </c>
      <c r="D22" s="22">
        <v>0</v>
      </c>
      <c r="E22" s="23">
        <v>0</v>
      </c>
      <c r="F22" s="22">
        <f>+((B22*C22)+(D22*E22))/(C22+E22)</f>
        <v>8.76</v>
      </c>
      <c r="H22" s="29">
        <f>+B22*C22</f>
        <v>4891.8467999999993</v>
      </c>
      <c r="I22" s="29">
        <f>+D22*E22</f>
        <v>0</v>
      </c>
      <c r="J22" s="29">
        <f>+H22+I22</f>
        <v>4891.8467999999993</v>
      </c>
      <c r="K22" s="39"/>
    </row>
    <row r="23" spans="1:11" s="4" customFormat="1" ht="21.75" customHeight="1" x14ac:dyDescent="0.25">
      <c r="A23" s="54" t="s">
        <v>9</v>
      </c>
      <c r="B23" s="55"/>
      <c r="C23" s="24">
        <f>SUM(C10:C22)</f>
        <v>8753750.6699999999</v>
      </c>
      <c r="D23" s="24"/>
      <c r="E23" s="24">
        <f>SUM(E10:E22)</f>
        <v>1493147.7699999998</v>
      </c>
      <c r="F23" s="25">
        <f>+J23/(E23+C23)</f>
        <v>8.7817040477469579</v>
      </c>
      <c r="J23" s="4">
        <f>SUM(J10:J22)</f>
        <v>89985229.507399991</v>
      </c>
      <c r="K23" s="40"/>
    </row>
    <row r="24" spans="1:11" s="21" customFormat="1" ht="24" customHeight="1" x14ac:dyDescent="0.25">
      <c r="A24" s="57"/>
      <c r="B24" s="57"/>
      <c r="C24" s="57"/>
      <c r="D24" s="57"/>
      <c r="E24" s="57"/>
      <c r="F24" s="57"/>
    </row>
    <row r="25" spans="1:11" s="21" customFormat="1" x14ac:dyDescent="0.25">
      <c r="A25" s="41"/>
      <c r="B25" s="42"/>
      <c r="C25" s="42"/>
      <c r="D25" s="42"/>
      <c r="E25" s="42"/>
      <c r="F25" s="42"/>
    </row>
    <row r="26" spans="1:11" s="21" customFormat="1" x14ac:dyDescent="0.25">
      <c r="A26" s="46"/>
      <c r="B26" s="47"/>
      <c r="C26" s="47"/>
      <c r="D26" s="47"/>
      <c r="E26" s="47"/>
      <c r="F26" s="47"/>
    </row>
    <row r="27" spans="1:11" s="21" customFormat="1" x14ac:dyDescent="0.25">
      <c r="A27" s="46"/>
      <c r="B27" s="47"/>
      <c r="C27" s="47"/>
      <c r="D27" s="47"/>
      <c r="E27" s="47"/>
      <c r="F27" s="47"/>
    </row>
    <row r="28" spans="1:11" s="21" customFormat="1" x14ac:dyDescent="0.25">
      <c r="A28" s="46"/>
      <c r="B28" s="47"/>
      <c r="C28" s="47"/>
      <c r="D28" s="47"/>
      <c r="E28" s="47"/>
      <c r="F28" s="47"/>
    </row>
    <row r="29" spans="1:11" s="21" customFormat="1" x14ac:dyDescent="0.25">
      <c r="A29" s="46"/>
      <c r="B29" s="47"/>
      <c r="C29" s="47"/>
      <c r="D29" s="47"/>
      <c r="E29" s="47"/>
      <c r="F29" s="47"/>
    </row>
    <row r="30" spans="1:11" s="21" customFormat="1" x14ac:dyDescent="0.25">
      <c r="A30" s="46"/>
      <c r="B30" s="47"/>
      <c r="C30" s="47"/>
      <c r="D30" s="47"/>
      <c r="E30" s="47"/>
      <c r="F30" s="47"/>
    </row>
    <row r="31" spans="1:11" s="21" customFormat="1" x14ac:dyDescent="0.25">
      <c r="A31" s="46"/>
      <c r="B31" s="47"/>
      <c r="C31" s="47"/>
      <c r="D31" s="47"/>
      <c r="E31" s="47"/>
      <c r="F31" s="47"/>
    </row>
    <row r="32" spans="1:11" s="21" customFormat="1" x14ac:dyDescent="0.25">
      <c r="A32" s="46"/>
      <c r="B32" s="47"/>
      <c r="C32" s="47"/>
      <c r="D32" s="47"/>
      <c r="E32" s="47"/>
      <c r="F32" s="47"/>
    </row>
    <row r="33" spans="1:6" s="21" customFormat="1" x14ac:dyDescent="0.25">
      <c r="A33" s="46"/>
      <c r="B33" s="47"/>
      <c r="C33" s="47"/>
      <c r="D33" s="47"/>
      <c r="E33" s="47"/>
      <c r="F33" s="47"/>
    </row>
    <row r="34" spans="1:6" s="21" customFormat="1" x14ac:dyDescent="0.25">
      <c r="B34" s="45"/>
      <c r="C34" s="45"/>
      <c r="D34" s="45"/>
      <c r="E34" s="45"/>
      <c r="F34" s="45"/>
    </row>
    <row r="35" spans="1:6" s="21" customFormat="1" x14ac:dyDescent="0.25">
      <c r="B35" s="45"/>
      <c r="C35" s="45"/>
      <c r="D35" s="45"/>
      <c r="E35" s="45"/>
      <c r="F35" s="45"/>
    </row>
    <row r="36" spans="1:6" s="21" customFormat="1" x14ac:dyDescent="0.25">
      <c r="B36" s="45"/>
      <c r="C36" s="45"/>
      <c r="D36" s="45"/>
      <c r="E36" s="45"/>
      <c r="F36" s="45"/>
    </row>
    <row r="37" spans="1:6" s="21" customFormat="1" x14ac:dyDescent="0.25">
      <c r="B37" s="45"/>
      <c r="C37" s="45"/>
      <c r="D37" s="45"/>
      <c r="E37" s="45"/>
      <c r="F37" s="45"/>
    </row>
    <row r="38" spans="1:6" s="21" customFormat="1" x14ac:dyDescent="0.25">
      <c r="B38" s="45"/>
      <c r="C38" s="45"/>
      <c r="D38" s="45"/>
      <c r="E38" s="45"/>
      <c r="F38" s="45"/>
    </row>
    <row r="39" spans="1:6" s="21" customFormat="1" x14ac:dyDescent="0.25">
      <c r="B39" s="45"/>
      <c r="C39" s="45"/>
      <c r="D39" s="45"/>
      <c r="E39" s="45"/>
      <c r="F39" s="45"/>
    </row>
    <row r="40" spans="1:6" s="21" customFormat="1" x14ac:dyDescent="0.25">
      <c r="B40" s="45"/>
      <c r="C40" s="45"/>
      <c r="D40" s="45"/>
      <c r="E40" s="45"/>
      <c r="F40" s="45"/>
    </row>
    <row r="41" spans="1:6" s="21" customFormat="1" x14ac:dyDescent="0.25">
      <c r="B41" s="45"/>
      <c r="C41" s="45"/>
      <c r="D41" s="45"/>
      <c r="E41" s="45"/>
      <c r="F41" s="45"/>
    </row>
    <row r="42" spans="1:6" s="21" customFormat="1" x14ac:dyDescent="0.25">
      <c r="B42" s="45"/>
      <c r="C42" s="45"/>
      <c r="D42" s="45"/>
      <c r="E42" s="45"/>
      <c r="F42" s="45"/>
    </row>
    <row r="43" spans="1:6" s="21" customFormat="1" x14ac:dyDescent="0.25">
      <c r="B43" s="45"/>
      <c r="C43" s="45"/>
      <c r="D43" s="45"/>
      <c r="E43" s="45"/>
      <c r="F43" s="45"/>
    </row>
    <row r="44" spans="1:6" s="21" customFormat="1" x14ac:dyDescent="0.25">
      <c r="B44" s="45"/>
      <c r="C44" s="45"/>
      <c r="D44" s="45"/>
      <c r="E44" s="45"/>
      <c r="F44" s="45"/>
    </row>
    <row r="45" spans="1:6" s="21" customFormat="1" x14ac:dyDescent="0.25">
      <c r="B45" s="45"/>
      <c r="C45" s="45"/>
      <c r="D45" s="45"/>
      <c r="E45" s="45"/>
      <c r="F45" s="45"/>
    </row>
    <row r="46" spans="1:6" s="21" customFormat="1" x14ac:dyDescent="0.25">
      <c r="B46" s="45"/>
      <c r="C46" s="45"/>
      <c r="D46" s="45"/>
      <c r="E46" s="45"/>
      <c r="F46" s="45"/>
    </row>
    <row r="47" spans="1:6" s="21" customFormat="1" x14ac:dyDescent="0.25">
      <c r="B47" s="45"/>
      <c r="C47" s="45"/>
      <c r="D47" s="45"/>
      <c r="E47" s="45"/>
      <c r="F47" s="45"/>
    </row>
    <row r="48" spans="1:6" s="21" customFormat="1" x14ac:dyDescent="0.25">
      <c r="B48" s="45"/>
      <c r="C48" s="45"/>
      <c r="D48" s="45"/>
      <c r="E48" s="45"/>
      <c r="F48" s="45"/>
    </row>
    <row r="49" spans="2:6" s="21" customFormat="1" x14ac:dyDescent="0.25">
      <c r="B49" s="45"/>
      <c r="C49" s="45"/>
      <c r="D49" s="45"/>
      <c r="E49" s="45"/>
      <c r="F49" s="45"/>
    </row>
    <row r="50" spans="2:6" s="21" customFormat="1" x14ac:dyDescent="0.25">
      <c r="B50" s="45"/>
      <c r="C50" s="45"/>
      <c r="D50" s="45"/>
      <c r="E50" s="45"/>
      <c r="F50" s="45"/>
    </row>
    <row r="51" spans="2:6" s="21" customFormat="1" x14ac:dyDescent="0.25">
      <c r="B51" s="45"/>
      <c r="C51" s="45"/>
      <c r="D51" s="45"/>
      <c r="E51" s="45"/>
      <c r="F51" s="45"/>
    </row>
    <row r="52" spans="2:6" s="21" customFormat="1" x14ac:dyDescent="0.25">
      <c r="B52" s="45"/>
      <c r="C52" s="45"/>
      <c r="D52" s="45"/>
      <c r="E52" s="45"/>
      <c r="F52" s="45"/>
    </row>
    <row r="53" spans="2:6" s="21" customFormat="1" x14ac:dyDescent="0.25">
      <c r="B53" s="45"/>
      <c r="C53" s="45"/>
      <c r="D53" s="45"/>
      <c r="E53" s="45"/>
      <c r="F53" s="45"/>
    </row>
  </sheetData>
  <mergeCells count="4">
    <mergeCell ref="A7:F7"/>
    <mergeCell ref="A8:F8"/>
    <mergeCell ref="A23:B23"/>
    <mergeCell ref="A24:F24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4"/>
  <sheetViews>
    <sheetView zoomScaleNormal="100" zoomScaleSheetLayoutView="100" workbookViewId="0">
      <selection activeCell="E22" sqref="E22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9" spans="1:6" s="5" customFormat="1" ht="21" customHeight="1" x14ac:dyDescent="0.25">
      <c r="A9" s="58" t="s">
        <v>20</v>
      </c>
      <c r="B9" s="59"/>
      <c r="C9" s="59"/>
      <c r="D9" s="59"/>
      <c r="E9" s="59"/>
      <c r="F9" s="60"/>
    </row>
    <row r="10" spans="1:6" s="1" customFormat="1" ht="60" x14ac:dyDescent="0.25">
      <c r="A10" s="6" t="s">
        <v>10</v>
      </c>
      <c r="B10" s="7" t="s">
        <v>11</v>
      </c>
      <c r="C10" s="7" t="s">
        <v>12</v>
      </c>
      <c r="D10" s="7" t="s">
        <v>13</v>
      </c>
      <c r="E10" s="7" t="s">
        <v>14</v>
      </c>
      <c r="F10" s="7" t="s">
        <v>15</v>
      </c>
    </row>
    <row r="11" spans="1:6" ht="21" customHeight="1" x14ac:dyDescent="0.25">
      <c r="A11" s="9" t="s">
        <v>21</v>
      </c>
      <c r="B11" s="8">
        <f>+'Gener 2018'!B12</f>
        <v>10.61</v>
      </c>
      <c r="C11" s="8">
        <f>+'Gener 2018'!C12</f>
        <v>1771452.77</v>
      </c>
      <c r="D11" s="8">
        <f>+'Gener 2018'!D12</f>
        <v>10.99</v>
      </c>
      <c r="E11" s="8">
        <f>+'Gener 2018'!E12</f>
        <v>1372186.32</v>
      </c>
      <c r="F11" s="8">
        <f>+'Gener 2018'!F12</f>
        <v>10.775868532192098</v>
      </c>
    </row>
    <row r="12" spans="1:6" ht="21" customHeight="1" x14ac:dyDescent="0.25">
      <c r="A12" s="13" t="s">
        <v>22</v>
      </c>
      <c r="B12" s="8">
        <f>+'Febrer 2018'!B12</f>
        <v>20.75</v>
      </c>
      <c r="C12" s="8">
        <f>+'Febrer 2018'!C12</f>
        <v>378942.96</v>
      </c>
      <c r="D12" s="8">
        <f>+'Febrer 2018'!D12</f>
        <v>16.46</v>
      </c>
      <c r="E12" s="8">
        <f>+'Febrer 2018'!E12</f>
        <v>1818250.44</v>
      </c>
      <c r="F12" s="8">
        <f>+'Febrer 2018'!F12</f>
        <v>17.199882660488605</v>
      </c>
    </row>
    <row r="13" spans="1:6" ht="21" customHeight="1" x14ac:dyDescent="0.25">
      <c r="A13" s="13" t="s">
        <v>23</v>
      </c>
      <c r="B13" s="8">
        <f>+'Març 2018'!B12</f>
        <v>20.440000000000001</v>
      </c>
      <c r="C13" s="8">
        <f>+'Març 2018'!C12</f>
        <v>1548707.15</v>
      </c>
      <c r="D13" s="8">
        <f>+'Març 2018'!D12</f>
        <v>14.2</v>
      </c>
      <c r="E13" s="8">
        <f>+'Març 2018'!E12</f>
        <v>900231.57</v>
      </c>
      <c r="F13" s="8">
        <f>+'Març 2018'!F12</f>
        <v>18.146171677174511</v>
      </c>
    </row>
    <row r="14" spans="1:6" ht="21" customHeight="1" x14ac:dyDescent="0.25">
      <c r="A14" s="13" t="s">
        <v>24</v>
      </c>
      <c r="B14" s="8">
        <f>+'Abril 2018'!B12</f>
        <v>15.67</v>
      </c>
      <c r="C14" s="8">
        <f>+'Abril 2018'!C12</f>
        <v>431686.45</v>
      </c>
      <c r="D14" s="8">
        <f>+'Abril 2018'!D12</f>
        <v>19.89</v>
      </c>
      <c r="E14" s="8">
        <f>+'Abril 2018'!E12</f>
        <v>562058.75</v>
      </c>
      <c r="F14" s="8">
        <f>+'Abril 2018'!F12</f>
        <v>18.056816987895893</v>
      </c>
    </row>
    <row r="15" spans="1:6" ht="21" customHeight="1" x14ac:dyDescent="0.25">
      <c r="A15" s="13" t="s">
        <v>25</v>
      </c>
      <c r="B15" s="8">
        <f>+'Maig 2018'!B12</f>
        <v>16.21</v>
      </c>
      <c r="C15" s="8">
        <f>+'Maig 2018'!C12</f>
        <v>829026.81</v>
      </c>
      <c r="D15" s="8">
        <f>+'Maig 2018'!D12</f>
        <v>22.43</v>
      </c>
      <c r="E15" s="8">
        <f>+'Maig 2018'!E12</f>
        <v>407362.8</v>
      </c>
      <c r="F15" s="8">
        <f>+'Maig 2018'!F12</f>
        <v>18.259351268812424</v>
      </c>
    </row>
    <row r="16" spans="1:6" ht="21" customHeight="1" x14ac:dyDescent="0.25">
      <c r="A16" s="13" t="s">
        <v>26</v>
      </c>
      <c r="B16" s="8">
        <f>+'Juny 2018'!B12</f>
        <v>15.4</v>
      </c>
      <c r="C16" s="8">
        <f>+'Juny 2018'!C12</f>
        <v>899948.18</v>
      </c>
      <c r="D16" s="8">
        <f>+'Juny 2018'!D12</f>
        <v>18.440000000000001</v>
      </c>
      <c r="E16" s="8">
        <f>+'Juny 2018'!E12</f>
        <v>177824.94</v>
      </c>
      <c r="F16" s="8">
        <f>+'Juny 2018'!F12</f>
        <v>15.901578493254684</v>
      </c>
    </row>
    <row r="17" spans="1:6" ht="21" customHeight="1" x14ac:dyDescent="0.25">
      <c r="A17" s="13" t="s">
        <v>27</v>
      </c>
      <c r="B17" s="8">
        <f>+'Juliol 2018'!B12</f>
        <v>7.64</v>
      </c>
      <c r="C17" s="8">
        <f>+'Juliol 2018'!C12</f>
        <v>826422.6</v>
      </c>
      <c r="D17" s="8">
        <f>+'Juliol 2018'!D12</f>
        <v>7.45</v>
      </c>
      <c r="E17" s="8">
        <f>+'Juliol 2018'!E12</f>
        <v>503585.43</v>
      </c>
      <c r="F17" s="8">
        <f>+'Juliol 2018'!F12</f>
        <v>7.5680596586322864</v>
      </c>
    </row>
    <row r="18" spans="1:6" ht="21" customHeight="1" x14ac:dyDescent="0.25">
      <c r="A18" s="13" t="s">
        <v>28</v>
      </c>
      <c r="B18" s="8">
        <f>+'Agost 2018'!B12</f>
        <v>5.65</v>
      </c>
      <c r="C18" s="8">
        <f>+'Agost 2018'!C12</f>
        <v>2356828.46</v>
      </c>
      <c r="D18" s="8">
        <f>+'Agost 2018'!D12</f>
        <v>3.33</v>
      </c>
      <c r="E18" s="8">
        <f>+'Agost 2018'!E12</f>
        <v>316466.09000000003</v>
      </c>
      <c r="F18" s="8">
        <f>+'Agost 2018'!F12</f>
        <v>5.3753571145760954</v>
      </c>
    </row>
    <row r="19" spans="1:6" ht="21" customHeight="1" x14ac:dyDescent="0.25">
      <c r="A19" s="13" t="s">
        <v>30</v>
      </c>
      <c r="B19" s="8">
        <f>+'Setembre 2018'!B12</f>
        <v>9.94</v>
      </c>
      <c r="C19" s="8">
        <f>+'Setembre 2018'!C12</f>
        <v>679182.64</v>
      </c>
      <c r="D19" s="8">
        <f>+'Setembre 2018'!D12</f>
        <v>7.53</v>
      </c>
      <c r="E19" s="8">
        <f>+'Setembre 2018'!E12</f>
        <v>458681.61</v>
      </c>
      <c r="F19" s="8">
        <f>+'Setembre 2018'!F12</f>
        <v>8.9685109316862714</v>
      </c>
    </row>
    <row r="20" spans="1:6" ht="21" customHeight="1" x14ac:dyDescent="0.25">
      <c r="A20" s="13" t="s">
        <v>29</v>
      </c>
      <c r="B20" s="8">
        <f>+'Octubre 2018'!B12</f>
        <v>10.38</v>
      </c>
      <c r="C20" s="8">
        <f>+'Octubre 2018'!C12</f>
        <v>1369208.94</v>
      </c>
      <c r="D20" s="8">
        <f>+'Octubre 2018'!D12</f>
        <v>25.18</v>
      </c>
      <c r="E20" s="8">
        <f>+'Octubre 2018'!E12</f>
        <v>212411.37</v>
      </c>
      <c r="F20" s="8">
        <f>+'Octubre 2018'!F12</f>
        <v>12.367637776351014</v>
      </c>
    </row>
    <row r="21" spans="1:6" ht="21" customHeight="1" x14ac:dyDescent="0.25">
      <c r="A21" s="13" t="s">
        <v>31</v>
      </c>
      <c r="B21" s="8">
        <f>+'Novembre 2018'!B10</f>
        <v>10.75</v>
      </c>
      <c r="C21" s="8">
        <f>+'Novembre 2018'!C10</f>
        <v>974646.67</v>
      </c>
      <c r="D21" s="8">
        <f>+'Novembre 2018'!D10</f>
        <v>7.56</v>
      </c>
      <c r="E21" s="8">
        <f>+'Novembre 2018'!E10</f>
        <v>693508.35</v>
      </c>
      <c r="F21" s="8">
        <f>+'Novembre 2018'!F10</f>
        <v>9.4238093222894825</v>
      </c>
    </row>
    <row r="22" spans="1:6" ht="21" customHeight="1" x14ac:dyDescent="0.25">
      <c r="A22" s="13" t="s">
        <v>32</v>
      </c>
      <c r="B22" s="8">
        <f>+'DESEMBRE 2018'!B10</f>
        <v>8.67</v>
      </c>
      <c r="C22" s="8">
        <f>+'DESEMBRE 2018'!C10</f>
        <v>3155465.74</v>
      </c>
      <c r="D22" s="8">
        <f>+'DESEMBRE 2018'!D10</f>
        <v>0.36</v>
      </c>
      <c r="E22" s="8">
        <f>+'DESEMBRE 2018'!E10</f>
        <v>300132.65999999997</v>
      </c>
      <c r="F22" s="8">
        <f>+'DESEMBRE 2018'!F10</f>
        <v>7.9482429796818979</v>
      </c>
    </row>
    <row r="23" spans="1:6" x14ac:dyDescent="0.25">
      <c r="A23" s="10"/>
    </row>
    <row r="24" spans="1:6" x14ac:dyDescent="0.25">
      <c r="A24" s="10"/>
    </row>
  </sheetData>
  <mergeCells count="1">
    <mergeCell ref="A9:F9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24"/>
  <sheetViews>
    <sheetView zoomScaleNormal="100" zoomScaleSheetLayoutView="100" workbookViewId="0">
      <selection activeCell="N23" sqref="N23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9" spans="1:6" s="5" customFormat="1" ht="21" customHeight="1" x14ac:dyDescent="0.25">
      <c r="A9" s="58" t="s">
        <v>20</v>
      </c>
      <c r="B9" s="59"/>
      <c r="C9" s="59"/>
      <c r="D9" s="59"/>
      <c r="E9" s="59"/>
      <c r="F9" s="60"/>
    </row>
    <row r="10" spans="1:6" s="1" customFormat="1" ht="60" x14ac:dyDescent="0.25">
      <c r="A10" s="6" t="s">
        <v>10</v>
      </c>
      <c r="B10" s="7" t="s">
        <v>11</v>
      </c>
      <c r="C10" s="7" t="s">
        <v>12</v>
      </c>
      <c r="D10" s="7" t="s">
        <v>13</v>
      </c>
      <c r="E10" s="7" t="s">
        <v>14</v>
      </c>
      <c r="F10" s="7" t="s">
        <v>15</v>
      </c>
    </row>
    <row r="11" spans="1:6" ht="21" customHeight="1" x14ac:dyDescent="0.25">
      <c r="A11" s="9" t="s">
        <v>21</v>
      </c>
      <c r="B11" s="8">
        <f>+'Gener 2018'!B13</f>
        <v>43</v>
      </c>
      <c r="C11" s="8">
        <f>+'Gener 2018'!C13</f>
        <v>481253.06</v>
      </c>
      <c r="D11" s="8">
        <f>+'Gener 2018'!D13</f>
        <v>4.82</v>
      </c>
      <c r="E11" s="8">
        <f>+'Gener 2018'!E13</f>
        <v>413474.53</v>
      </c>
      <c r="F11" s="8">
        <f>+'Gener 2018'!F13</f>
        <v>25.356129695967009</v>
      </c>
    </row>
    <row r="12" spans="1:6" ht="21" customHeight="1" x14ac:dyDescent="0.25">
      <c r="A12" s="13" t="s">
        <v>22</v>
      </c>
      <c r="B12" s="8">
        <f>+'Febrer 2018'!B13</f>
        <v>31.67</v>
      </c>
      <c r="C12" s="8">
        <f>+'Febrer 2018'!C13</f>
        <v>131424.56</v>
      </c>
      <c r="D12" s="8">
        <f>+'Febrer 2018'!D13</f>
        <v>12.35</v>
      </c>
      <c r="E12" s="8">
        <f>+'Febrer 2018'!E13</f>
        <v>485610.59</v>
      </c>
      <c r="F12" s="8">
        <f>+'Febrer 2018'!F13</f>
        <v>16.465037043189518</v>
      </c>
    </row>
    <row r="13" spans="1:6" ht="21" customHeight="1" x14ac:dyDescent="0.25">
      <c r="A13" s="13" t="s">
        <v>23</v>
      </c>
      <c r="B13" s="8">
        <f>+'Març 2018'!B13</f>
        <v>47.42</v>
      </c>
      <c r="C13" s="8">
        <f>+'Març 2018'!C13</f>
        <v>261586.65</v>
      </c>
      <c r="D13" s="8">
        <f>+'Març 2018'!D13</f>
        <v>6.04</v>
      </c>
      <c r="E13" s="8">
        <f>+'Març 2018'!E13</f>
        <v>410463.19</v>
      </c>
      <c r="F13" s="8">
        <f>+'Març 2018'!F13</f>
        <v>22.146626224328841</v>
      </c>
    </row>
    <row r="14" spans="1:6" ht="21" customHeight="1" x14ac:dyDescent="0.25">
      <c r="A14" s="13" t="s">
        <v>24</v>
      </c>
      <c r="B14" s="8">
        <f>+'Abril 2018'!B13</f>
        <v>14.99</v>
      </c>
      <c r="C14" s="8">
        <f>+'Abril 2018'!C13</f>
        <v>193885.64</v>
      </c>
      <c r="D14" s="8">
        <f>+'Abril 2018'!D13</f>
        <v>4.93</v>
      </c>
      <c r="E14" s="8">
        <f>+'Abril 2018'!E13</f>
        <v>108856.88</v>
      </c>
      <c r="F14" s="8">
        <f>+'Abril 2018'!F13</f>
        <v>11.372734038152288</v>
      </c>
    </row>
    <row r="15" spans="1:6" ht="21" customHeight="1" x14ac:dyDescent="0.25">
      <c r="A15" s="13" t="s">
        <v>25</v>
      </c>
      <c r="B15" s="8">
        <f>+'Maig 2018'!B13</f>
        <v>14.43</v>
      </c>
      <c r="C15" s="8">
        <f>+'Maig 2018'!C13</f>
        <v>198880.17</v>
      </c>
      <c r="D15" s="8">
        <f>+'Maig 2018'!D13</f>
        <v>9.89</v>
      </c>
      <c r="E15" s="8">
        <f>+'Maig 2018'!E13</f>
        <v>127867.25</v>
      </c>
      <c r="F15" s="8">
        <f>+'Maig 2018'!F13</f>
        <v>12.65</v>
      </c>
    </row>
    <row r="16" spans="1:6" ht="21" customHeight="1" x14ac:dyDescent="0.25">
      <c r="A16" s="13" t="s">
        <v>26</v>
      </c>
      <c r="B16" s="11">
        <f>+'Juny 2018'!B13</f>
        <v>24.36</v>
      </c>
      <c r="C16" s="11">
        <f>+'Juny 2018'!C13</f>
        <v>126358.85</v>
      </c>
      <c r="D16" s="11">
        <f>+'Juny 2018'!D13</f>
        <v>8.5399999999999991</v>
      </c>
      <c r="E16" s="11">
        <f>+'Juny 2018'!E13</f>
        <v>174027.15</v>
      </c>
      <c r="F16" s="11">
        <f>+'Juny 2018'!F13</f>
        <v>12.65</v>
      </c>
    </row>
    <row r="17" spans="1:7" ht="21" customHeight="1" x14ac:dyDescent="0.25">
      <c r="A17" s="13" t="s">
        <v>27</v>
      </c>
      <c r="B17" s="11">
        <f>+'Juliol 2018'!B13</f>
        <v>10.86</v>
      </c>
      <c r="C17" s="11">
        <f>+'Juliol 2018'!C13</f>
        <v>251690.68</v>
      </c>
      <c r="D17" s="11">
        <f>+'Juliol 2018'!D13</f>
        <v>11.77</v>
      </c>
      <c r="E17" s="11">
        <f>+'Juliol 2018'!E13</f>
        <v>148137.26</v>
      </c>
      <c r="F17" s="11">
        <f>+'Juliol 2018'!F13</f>
        <v>11.197157294710317</v>
      </c>
    </row>
    <row r="18" spans="1:7" ht="21" customHeight="1" x14ac:dyDescent="0.25">
      <c r="A18" s="13" t="s">
        <v>28</v>
      </c>
      <c r="B18" s="11">
        <f>+'Agost 2018'!B13</f>
        <v>11.27</v>
      </c>
      <c r="C18" s="11">
        <f>+'Agost 2018'!C13</f>
        <v>282708.39</v>
      </c>
      <c r="D18" s="11">
        <f>+'Agost 2018'!D13</f>
        <v>0</v>
      </c>
      <c r="E18" s="11">
        <f>+'Agost 2018'!E13</f>
        <v>62273.97</v>
      </c>
      <c r="F18" s="11">
        <f>+'Agost 2018'!F13</f>
        <v>9.2356129609061757</v>
      </c>
    </row>
    <row r="19" spans="1:7" ht="21" customHeight="1" x14ac:dyDescent="0.25">
      <c r="A19" s="13" t="s">
        <v>30</v>
      </c>
      <c r="B19" s="11">
        <f>+'Setembre 2018'!B13</f>
        <v>11.3</v>
      </c>
      <c r="C19" s="11">
        <f>+'Setembre 2018'!C13</f>
        <v>324796.55</v>
      </c>
      <c r="D19" s="11">
        <f>+'Setembre 2018'!D13</f>
        <v>6.56</v>
      </c>
      <c r="E19" s="11">
        <f>+'Setembre 2018'!E13</f>
        <v>62666.97</v>
      </c>
      <c r="F19" s="11">
        <f>+'Setembre 2018'!F13</f>
        <v>10.533369278738808</v>
      </c>
    </row>
    <row r="20" spans="1:7" ht="21" customHeight="1" x14ac:dyDescent="0.25">
      <c r="A20" s="13" t="s">
        <v>29</v>
      </c>
      <c r="B20" s="11">
        <f>+'Octubre 2018'!B13</f>
        <v>14.14</v>
      </c>
      <c r="C20" s="11">
        <f>+'Octubre 2018'!C13</f>
        <v>59080.52</v>
      </c>
      <c r="D20" s="11">
        <f>+'Octubre 2018'!D13</f>
        <v>6.09</v>
      </c>
      <c r="E20" s="11">
        <f>+'Octubre 2018'!E13</f>
        <v>184701.63</v>
      </c>
      <c r="F20" s="11">
        <f>+'Octubre 2018'!F13</f>
        <v>8.040914724478391</v>
      </c>
      <c r="G20" s="12"/>
    </row>
    <row r="21" spans="1:7" ht="21" customHeight="1" x14ac:dyDescent="0.25">
      <c r="A21" s="13" t="s">
        <v>31</v>
      </c>
      <c r="B21" s="11">
        <f>+'Novembre 2018'!B11</f>
        <v>16.600000000000001</v>
      </c>
      <c r="C21" s="11">
        <f>+'Novembre 2018'!C11</f>
        <v>208713.46</v>
      </c>
      <c r="D21" s="11">
        <f>+'Novembre 2018'!D11</f>
        <v>1.03</v>
      </c>
      <c r="E21" s="11">
        <f>+'Novembre 2018'!E11</f>
        <v>197148.35</v>
      </c>
      <c r="F21" s="11">
        <f>+'Novembre 2018'!F11</f>
        <v>9.0368350658565291</v>
      </c>
      <c r="G21" s="12"/>
    </row>
    <row r="22" spans="1:7" ht="21" customHeight="1" x14ac:dyDescent="0.25">
      <c r="A22" s="13" t="s">
        <v>32</v>
      </c>
      <c r="B22" s="11">
        <f>+'DESEMBRE 2018'!B11</f>
        <v>8.56</v>
      </c>
      <c r="C22" s="11">
        <f>+'DESEMBRE 2018'!C11</f>
        <v>534323.06000000006</v>
      </c>
      <c r="D22" s="11">
        <f>+'DESEMBRE 2018'!D11</f>
        <v>2.59</v>
      </c>
      <c r="E22" s="11">
        <f>+'DESEMBRE 2018'!E11</f>
        <v>459514.93</v>
      </c>
      <c r="F22" s="11">
        <f>+'DESEMBRE 2018'!F11</f>
        <v>5.7996867902986891</v>
      </c>
    </row>
    <row r="23" spans="1:7" x14ac:dyDescent="0.25">
      <c r="A23" s="10"/>
    </row>
    <row r="24" spans="1:7" x14ac:dyDescent="0.25">
      <c r="A24" s="10"/>
    </row>
  </sheetData>
  <mergeCells count="1">
    <mergeCell ref="A9:F9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1"/>
  <sheetViews>
    <sheetView zoomScaleNormal="100" zoomScaleSheetLayoutView="100" workbookViewId="0">
      <selection activeCell="D13" sqref="D13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8" spans="1:6" s="5" customFormat="1" ht="21" customHeight="1" x14ac:dyDescent="0.25">
      <c r="A8" s="58" t="s">
        <v>20</v>
      </c>
      <c r="B8" s="59"/>
      <c r="C8" s="59"/>
      <c r="D8" s="59"/>
      <c r="E8" s="59"/>
      <c r="F8" s="60"/>
    </row>
    <row r="9" spans="1:6" s="1" customFormat="1" ht="60" x14ac:dyDescent="0.25">
      <c r="A9" s="6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</row>
    <row r="10" spans="1:6" ht="21.75" customHeight="1" x14ac:dyDescent="0.25">
      <c r="A10" s="9" t="s">
        <v>21</v>
      </c>
      <c r="B10" s="8">
        <f>+'Gener 2018'!B14</f>
        <v>-5.01</v>
      </c>
      <c r="C10" s="8">
        <f>+'Gener 2018'!C14</f>
        <v>200339.97</v>
      </c>
      <c r="D10" s="8">
        <f>+'Gener 2018'!D14</f>
        <v>-11.58</v>
      </c>
      <c r="E10" s="8">
        <f>+'Gener 2018'!E14</f>
        <v>108840.91</v>
      </c>
      <c r="F10" s="8">
        <f>+'Gener 2018'!F14</f>
        <v>-7.3228363522996629</v>
      </c>
    </row>
    <row r="11" spans="1:6" ht="21" customHeight="1" x14ac:dyDescent="0.25">
      <c r="A11" s="13" t="s">
        <v>22</v>
      </c>
      <c r="B11" s="8">
        <f>+'Febrer 2018'!B14</f>
        <v>1.24</v>
      </c>
      <c r="C11" s="8">
        <f>+'Febrer 2018'!C14</f>
        <v>61546.67</v>
      </c>
      <c r="D11" s="8">
        <f>+'Febrer 2018'!D14</f>
        <v>-6.77</v>
      </c>
      <c r="E11" s="8">
        <f>+'Febrer 2018'!E14</f>
        <v>208592.79</v>
      </c>
      <c r="F11" s="8">
        <f>+'Febrer 2018'!F14</f>
        <v>-4.9450580729671998</v>
      </c>
    </row>
    <row r="12" spans="1:6" ht="21" customHeight="1" x14ac:dyDescent="0.25">
      <c r="A12" s="13" t="s">
        <v>23</v>
      </c>
      <c r="B12" s="8">
        <f>+'Març 2018'!B14</f>
        <v>10.29</v>
      </c>
      <c r="C12" s="8">
        <f>+'Març 2018'!C14</f>
        <v>126560.95</v>
      </c>
      <c r="D12" s="8">
        <f>+'Març 2018'!D14</f>
        <v>-1.68</v>
      </c>
      <c r="E12" s="8">
        <f>+'Març 2018'!E14</f>
        <v>341014.55</v>
      </c>
      <c r="F12" s="8">
        <f>+'Març 2018'!F14</f>
        <v>1.5599785093530349</v>
      </c>
    </row>
    <row r="13" spans="1:6" ht="21" customHeight="1" x14ac:dyDescent="0.25">
      <c r="A13" s="13" t="s">
        <v>24</v>
      </c>
      <c r="B13" s="8">
        <f>+'Abril 2018'!B14</f>
        <v>8.91</v>
      </c>
      <c r="C13" s="8">
        <f>+'Abril 2018'!C14</f>
        <v>186296.19</v>
      </c>
      <c r="D13" s="8">
        <f>+'Abril 2018'!D14</f>
        <v>6.67</v>
      </c>
      <c r="E13" s="8">
        <f>+'Abril 2018'!E14</f>
        <v>61922.96</v>
      </c>
      <c r="F13" s="8">
        <f>+'Abril 2018'!F14</f>
        <v>8.3511896487438619</v>
      </c>
    </row>
    <row r="14" spans="1:6" ht="21" customHeight="1" x14ac:dyDescent="0.25">
      <c r="A14" s="13" t="s">
        <v>25</v>
      </c>
      <c r="B14" s="8">
        <f>+'Maig 2018'!B14</f>
        <v>10.93</v>
      </c>
      <c r="C14" s="8">
        <f>+'Maig 2018'!C14</f>
        <v>317449.53000000003</v>
      </c>
      <c r="D14" s="8">
        <f>+'Maig 2018'!D14</f>
        <v>3.9</v>
      </c>
      <c r="E14" s="8">
        <f>+'Maig 2018'!E14</f>
        <v>45250.39</v>
      </c>
      <c r="F14" s="8">
        <f>+'Maig 2018'!F14</f>
        <v>10.052938208257668</v>
      </c>
    </row>
    <row r="15" spans="1:6" ht="21" customHeight="1" x14ac:dyDescent="0.25">
      <c r="A15" s="13" t="s">
        <v>26</v>
      </c>
      <c r="B15" s="11">
        <f>+'Juny 2018'!B14</f>
        <v>18.170000000000002</v>
      </c>
      <c r="C15" s="11">
        <f>+'Juny 2018'!C14</f>
        <v>238062.28</v>
      </c>
      <c r="D15" s="11">
        <f>+'Juny 2018'!D14</f>
        <v>2</v>
      </c>
      <c r="E15" s="11">
        <f>+'Juny 2018'!E14</f>
        <v>188192.11</v>
      </c>
      <c r="F15" s="11">
        <f>+'Juny 2018'!F14</f>
        <v>11.030914772748734</v>
      </c>
    </row>
    <row r="16" spans="1:6" ht="21" customHeight="1" x14ac:dyDescent="0.25">
      <c r="A16" s="13" t="s">
        <v>27</v>
      </c>
      <c r="B16" s="11">
        <f>+'Juliol 2018'!B14</f>
        <v>11.17</v>
      </c>
      <c r="C16" s="11">
        <f>+'Juliol 2018'!C14</f>
        <v>462929.28</v>
      </c>
      <c r="D16" s="11">
        <f>+'Juliol 2018'!D14</f>
        <v>0.99</v>
      </c>
      <c r="E16" s="11">
        <f>+'Juliol 2018'!E14</f>
        <v>244804.76</v>
      </c>
      <c r="F16" s="11">
        <f>+'Juliol 2018'!F14</f>
        <v>7.6487443927382657</v>
      </c>
    </row>
    <row r="17" spans="1:6" ht="21" customHeight="1" x14ac:dyDescent="0.25">
      <c r="A17" s="13" t="s">
        <v>28</v>
      </c>
      <c r="B17" s="11">
        <f>+'Agost 2018'!B14</f>
        <v>8.1300000000000008</v>
      </c>
      <c r="C17" s="11">
        <f>+'Agost 2018'!C14</f>
        <v>398049.94</v>
      </c>
      <c r="D17" s="11">
        <f>+'Agost 2018'!D14</f>
        <v>2.15</v>
      </c>
      <c r="E17" s="11">
        <f>+'Agost 2018'!E14</f>
        <v>180989.75</v>
      </c>
      <c r="F17" s="11">
        <f>+'Agost 2018'!F14</f>
        <v>6.2608384836279543</v>
      </c>
    </row>
    <row r="18" spans="1:6" ht="21" customHeight="1" x14ac:dyDescent="0.25">
      <c r="A18" s="13" t="s">
        <v>30</v>
      </c>
      <c r="B18" s="11">
        <f>+'Setembre 2018'!B14</f>
        <v>5.0199999999999996</v>
      </c>
      <c r="C18" s="11">
        <f>+'Setembre 2018'!C14</f>
        <v>743449.44</v>
      </c>
      <c r="D18" s="11">
        <f>+'Setembre 2018'!D14</f>
        <v>2</v>
      </c>
      <c r="E18" s="11">
        <f>+'Setembre 2018'!E14</f>
        <v>13880.49</v>
      </c>
      <c r="F18" s="11">
        <f>+'Setembre 2018'!F14</f>
        <v>4.9646488536376738</v>
      </c>
    </row>
    <row r="19" spans="1:6" ht="21" customHeight="1" x14ac:dyDescent="0.25">
      <c r="A19" s="13" t="s">
        <v>29</v>
      </c>
      <c r="B19" s="11">
        <f>+'Octubre 2018'!B14</f>
        <v>9.14</v>
      </c>
      <c r="C19" s="11">
        <f>+'Octubre 2018'!C14</f>
        <v>551804.05000000005</v>
      </c>
      <c r="D19" s="11">
        <f>+'Octubre 2018'!D14</f>
        <v>2.82</v>
      </c>
      <c r="E19" s="11">
        <f>+'Octubre 2018'!E14</f>
        <v>210529.2</v>
      </c>
      <c r="F19" s="11">
        <f>+'Octubre 2018'!F14</f>
        <v>7.3946418590557368</v>
      </c>
    </row>
    <row r="20" spans="1:6" ht="21" customHeight="1" x14ac:dyDescent="0.25">
      <c r="A20" s="13" t="s">
        <v>31</v>
      </c>
      <c r="B20" s="11">
        <f>+'Novembre 2018'!B12</f>
        <v>9.2200000000000006</v>
      </c>
      <c r="C20" s="11">
        <f>+'Novembre 2018'!C12</f>
        <v>239255.76</v>
      </c>
      <c r="D20" s="11">
        <f>+'Novembre 2018'!D12</f>
        <v>4.22</v>
      </c>
      <c r="E20" s="11">
        <f>+'Novembre 2018'!E12</f>
        <v>510438.53</v>
      </c>
      <c r="F20" s="11">
        <f>+'Novembre 2018'!F12</f>
        <v>5.8156888240405298</v>
      </c>
    </row>
    <row r="21" spans="1:6" ht="21" customHeight="1" x14ac:dyDescent="0.25">
      <c r="A21" s="13" t="s">
        <v>32</v>
      </c>
      <c r="B21" s="11">
        <f>+'DESEMBRE 2018'!B12</f>
        <v>8.6300000000000008</v>
      </c>
      <c r="C21" s="11">
        <f>+'DESEMBRE 2018'!C12</f>
        <v>962220.22</v>
      </c>
      <c r="D21" s="11">
        <f>+'DESEMBRE 2018'!D12</f>
        <v>4.09</v>
      </c>
      <c r="E21" s="11">
        <f>+'DESEMBRE 2018'!E12</f>
        <v>179928.8</v>
      </c>
      <c r="F21" s="11">
        <f>+'DESEMBRE 2018'!F12</f>
        <v>7.9147896923292897</v>
      </c>
    </row>
  </sheetData>
  <mergeCells count="1">
    <mergeCell ref="A8:F8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21"/>
  <sheetViews>
    <sheetView zoomScaleNormal="100" zoomScaleSheetLayoutView="100" workbookViewId="0">
      <selection activeCell="M20" sqref="M20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8" spans="1:6" s="5" customFormat="1" ht="21" customHeight="1" x14ac:dyDescent="0.25">
      <c r="A8" s="58" t="s">
        <v>20</v>
      </c>
      <c r="B8" s="59"/>
      <c r="C8" s="59"/>
      <c r="D8" s="59"/>
      <c r="E8" s="59"/>
      <c r="F8" s="60"/>
    </row>
    <row r="9" spans="1:6" s="1" customFormat="1" ht="60" x14ac:dyDescent="0.25">
      <c r="A9" s="6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</row>
    <row r="10" spans="1:6" ht="21.75" customHeight="1" x14ac:dyDescent="0.25">
      <c r="A10" s="9" t="s">
        <v>21</v>
      </c>
      <c r="B10" s="8">
        <f>+'Gener 2018'!B15</f>
        <v>26.97</v>
      </c>
      <c r="C10" s="8">
        <f>+'Gener 2018'!C15</f>
        <v>26471.200000000001</v>
      </c>
      <c r="D10" s="8">
        <f>+'Gener 2018'!D15</f>
        <v>27.71</v>
      </c>
      <c r="E10" s="8">
        <f>+'Gener 2018'!E15</f>
        <v>45778.76</v>
      </c>
      <c r="F10" s="8">
        <f>+'Gener 2018'!F15</f>
        <v>27.438876140554264</v>
      </c>
    </row>
    <row r="11" spans="1:6" ht="21" customHeight="1" x14ac:dyDescent="0.25">
      <c r="A11" s="13" t="s">
        <v>22</v>
      </c>
      <c r="B11" s="8">
        <f>+'Febrer 2018'!B15</f>
        <v>27.69</v>
      </c>
      <c r="C11" s="8">
        <f>+'Febrer 2018'!C15</f>
        <v>22580.3</v>
      </c>
      <c r="D11" s="8">
        <f>+'Febrer 2018'!D15</f>
        <v>45.16</v>
      </c>
      <c r="E11" s="8">
        <f>+'Febrer 2018'!E15</f>
        <v>36099.07</v>
      </c>
      <c r="F11" s="8">
        <f>+'Febrer 2018'!F15</f>
        <v>38.437401563786388</v>
      </c>
    </row>
    <row r="12" spans="1:6" ht="21" customHeight="1" x14ac:dyDescent="0.25">
      <c r="A12" s="13" t="s">
        <v>23</v>
      </c>
      <c r="B12" s="8">
        <f>+'Març 2018'!B15</f>
        <v>48.56</v>
      </c>
      <c r="C12" s="8">
        <f>+'Març 2018'!C15</f>
        <v>9938.57</v>
      </c>
      <c r="D12" s="8">
        <f>+'Març 2018'!D15</f>
        <v>39.97</v>
      </c>
      <c r="E12" s="8">
        <f>+'Març 2018'!E15</f>
        <v>51508.46</v>
      </c>
      <c r="F12" s="8">
        <f>+'Març 2018'!F15</f>
        <v>41.359364405407383</v>
      </c>
    </row>
    <row r="13" spans="1:6" ht="21" customHeight="1" x14ac:dyDescent="0.25">
      <c r="A13" s="13" t="s">
        <v>24</v>
      </c>
      <c r="B13" s="8">
        <f>+'Abril 2018'!B15</f>
        <v>20.05</v>
      </c>
      <c r="C13" s="8">
        <f>+'Abril 2018'!C15</f>
        <v>21304.560000000001</v>
      </c>
      <c r="D13" s="8">
        <f>+'Abril 2018'!D15</f>
        <v>175.37</v>
      </c>
      <c r="E13" s="8">
        <f>+'Abril 2018'!E15</f>
        <v>12039.33</v>
      </c>
      <c r="F13" s="8">
        <f>+'Abril 2018'!F15</f>
        <v>76.130701309895159</v>
      </c>
    </row>
    <row r="14" spans="1:6" ht="21" customHeight="1" x14ac:dyDescent="0.25">
      <c r="A14" s="13" t="s">
        <v>25</v>
      </c>
      <c r="B14" s="8">
        <f>+'Maig 2018'!B15</f>
        <v>11.28</v>
      </c>
      <c r="C14" s="8">
        <f>+'Maig 2018'!C15</f>
        <v>32759.919999999998</v>
      </c>
      <c r="D14" s="8">
        <f>+'Maig 2018'!D15</f>
        <v>53.9</v>
      </c>
      <c r="E14" s="8">
        <f>+'Maig 2018'!E15</f>
        <v>9009.65</v>
      </c>
      <c r="F14" s="8">
        <f>+'Maig 2018'!F15</f>
        <v>20.473086809368638</v>
      </c>
    </row>
    <row r="15" spans="1:6" ht="21" customHeight="1" x14ac:dyDescent="0.25">
      <c r="A15" s="13" t="s">
        <v>26</v>
      </c>
      <c r="B15" s="11">
        <f>+'Juny 2018'!B15</f>
        <v>46.11</v>
      </c>
      <c r="C15" s="11">
        <f>+'Juny 2018'!C15</f>
        <v>29859.29</v>
      </c>
      <c r="D15" s="11">
        <f>+'Juny 2018'!D15</f>
        <v>0</v>
      </c>
      <c r="E15" s="11">
        <f>+'Juny 2018'!E15</f>
        <v>0</v>
      </c>
      <c r="F15" s="11">
        <f>+'Juny 2018'!F15</f>
        <v>46.110000000000007</v>
      </c>
    </row>
    <row r="16" spans="1:6" ht="21" customHeight="1" x14ac:dyDescent="0.25">
      <c r="A16" s="13" t="s">
        <v>27</v>
      </c>
      <c r="B16" s="11">
        <f>+'Juliol 2018'!B15</f>
        <v>11.21</v>
      </c>
      <c r="C16" s="11">
        <f>+'Juliol 2018'!C15</f>
        <v>7910.55</v>
      </c>
      <c r="D16" s="11">
        <f>+'Juliol 2018'!D15</f>
        <v>7.16</v>
      </c>
      <c r="E16" s="11">
        <f>+'Juliol 2018'!E15</f>
        <v>8376.08</v>
      </c>
      <c r="F16" s="11">
        <f>+'Juliol 2018'!F15</f>
        <v>9.1271182743145758</v>
      </c>
    </row>
    <row r="17" spans="1:7" ht="21" customHeight="1" x14ac:dyDescent="0.25">
      <c r="A17" s="13" t="s">
        <v>28</v>
      </c>
      <c r="B17" s="11">
        <f>+'Agost 2018'!B15</f>
        <v>8.16</v>
      </c>
      <c r="C17" s="11">
        <f>+'Agost 2018'!C15</f>
        <v>8376.08</v>
      </c>
      <c r="D17" s="11">
        <f>+'Agost 2018'!D15</f>
        <v>4</v>
      </c>
      <c r="E17" s="11">
        <f>+'Agost 2018'!E15</f>
        <v>6315.82</v>
      </c>
      <c r="F17" s="11">
        <f>+'Agost 2018'!F15</f>
        <v>6.3716805042234155</v>
      </c>
    </row>
    <row r="18" spans="1:7" ht="21" customHeight="1" x14ac:dyDescent="0.25">
      <c r="A18" s="13" t="s">
        <v>30</v>
      </c>
      <c r="B18" s="11">
        <f>+'Setembre 2018'!B15</f>
        <v>9.9499999999999993</v>
      </c>
      <c r="C18" s="11">
        <f>+'Setembre 2018'!C15</f>
        <v>6345.07</v>
      </c>
      <c r="D18" s="11">
        <f>+'Setembre 2018'!D15</f>
        <v>34</v>
      </c>
      <c r="E18" s="11">
        <f>+'Setembre 2018'!E15</f>
        <v>47</v>
      </c>
      <c r="F18" s="11">
        <f>+'Setembre 2018'!F15</f>
        <v>10.12683629872639</v>
      </c>
    </row>
    <row r="19" spans="1:7" ht="21" customHeight="1" x14ac:dyDescent="0.25">
      <c r="A19" s="13" t="s">
        <v>29</v>
      </c>
      <c r="B19" s="11">
        <f>+'Octubre 2018'!B15</f>
        <v>22.05</v>
      </c>
      <c r="C19" s="11">
        <f>+'Octubre 2018'!C15</f>
        <v>9996.61</v>
      </c>
      <c r="D19" s="11">
        <f>+'Octubre 2018'!D15</f>
        <v>0</v>
      </c>
      <c r="E19" s="11">
        <f>+'Octubre 2018'!E15</f>
        <v>0</v>
      </c>
      <c r="F19" s="11">
        <f>+'Octubre 2018'!F15</f>
        <v>22.05</v>
      </c>
      <c r="G19" s="12"/>
    </row>
    <row r="20" spans="1:7" ht="21" customHeight="1" x14ac:dyDescent="0.25">
      <c r="A20" s="13" t="s">
        <v>31</v>
      </c>
      <c r="B20" s="11">
        <f>+'Novembre 2018'!B13</f>
        <v>12.47</v>
      </c>
      <c r="C20" s="11">
        <f>+'Novembre 2018'!C13</f>
        <v>10208.200000000001</v>
      </c>
      <c r="D20" s="11">
        <f>+'Novembre 2018'!D13</f>
        <v>2</v>
      </c>
      <c r="E20" s="11">
        <f>+'Novembre 2018'!E13</f>
        <v>353.15</v>
      </c>
      <c r="F20" s="11">
        <f>+'Novembre 2018'!F13</f>
        <v>12.119904557655984</v>
      </c>
    </row>
    <row r="21" spans="1:7" ht="21" customHeight="1" x14ac:dyDescent="0.25">
      <c r="A21" s="13" t="s">
        <v>32</v>
      </c>
      <c r="B21" s="11">
        <f>+'DESEMBRE 2018'!B13</f>
        <v>1.29</v>
      </c>
      <c r="C21" s="11">
        <f>+'DESEMBRE 2018'!C13</f>
        <v>17634.63</v>
      </c>
      <c r="D21" s="11">
        <f>+'DESEMBRE 2018'!D13</f>
        <v>2.81</v>
      </c>
      <c r="E21" s="11">
        <f>+'DESEMBRE 2018'!E13</f>
        <v>59381.34</v>
      </c>
      <c r="F21" s="11">
        <f>+'DESEMBRE 2018'!F13</f>
        <v>2.4619600077750108</v>
      </c>
    </row>
  </sheetData>
  <mergeCells count="1">
    <mergeCell ref="A8:F8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5"/>
  <sheetViews>
    <sheetView topLeftCell="A5" zoomScale="120" zoomScaleNormal="120" zoomScaleSheetLayoutView="100" workbookViewId="0">
      <selection activeCell="A25" sqref="A25:F25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9" spans="1:6" s="5" customFormat="1" ht="21" customHeight="1" x14ac:dyDescent="0.25">
      <c r="A9" s="58" t="s">
        <v>20</v>
      </c>
      <c r="B9" s="59"/>
      <c r="C9" s="59"/>
      <c r="D9" s="59"/>
      <c r="E9" s="59"/>
      <c r="F9" s="60"/>
    </row>
    <row r="10" spans="1:6" s="1" customFormat="1" ht="60" x14ac:dyDescent="0.25">
      <c r="A10" s="6" t="s">
        <v>10</v>
      </c>
      <c r="B10" s="7" t="s">
        <v>11</v>
      </c>
      <c r="C10" s="7" t="s">
        <v>12</v>
      </c>
      <c r="D10" s="7" t="s">
        <v>13</v>
      </c>
      <c r="E10" s="7" t="s">
        <v>14</v>
      </c>
      <c r="F10" s="7" t="s">
        <v>15</v>
      </c>
    </row>
    <row r="11" spans="1:6" ht="21" customHeight="1" x14ac:dyDescent="0.25">
      <c r="A11" s="9" t="s">
        <v>21</v>
      </c>
      <c r="B11" s="14">
        <f>+'Gener 2018'!B19</f>
        <v>-10</v>
      </c>
      <c r="C11" s="14">
        <f>+'Gener 2018'!C19</f>
        <v>810.32</v>
      </c>
      <c r="D11" s="14">
        <f>+'Gener 2018'!D19</f>
        <v>-10.34</v>
      </c>
      <c r="E11" s="14">
        <f>+'Gener 2018'!E19</f>
        <v>1384004.16</v>
      </c>
      <c r="F11" s="14">
        <f>+'Gener 2018'!F19</f>
        <v>-10.339801050029459</v>
      </c>
    </row>
    <row r="12" spans="1:6" ht="21" customHeight="1" x14ac:dyDescent="0.25">
      <c r="A12" s="13" t="s">
        <v>22</v>
      </c>
      <c r="B12" s="14">
        <f>+'Febrer 2018'!B19</f>
        <v>-8.26</v>
      </c>
      <c r="C12" s="14">
        <f>+'Febrer 2018'!C19</f>
        <v>1377430.24</v>
      </c>
      <c r="D12" s="14">
        <f>+'Febrer 2018'!D19</f>
        <v>-11.31</v>
      </c>
      <c r="E12" s="14">
        <f>+'Febrer 2018'!E19</f>
        <v>1433350.93</v>
      </c>
      <c r="F12" s="14">
        <f>+'Febrer 2018'!F19</f>
        <v>-9.8153399827635823</v>
      </c>
    </row>
    <row r="13" spans="1:6" ht="21" customHeight="1" x14ac:dyDescent="0.25">
      <c r="A13" s="13" t="s">
        <v>23</v>
      </c>
      <c r="B13" s="14">
        <f>+'Març 2018'!B19</f>
        <v>-8.5399999999999991</v>
      </c>
      <c r="C13" s="14">
        <f>+'Març 2018'!C19</f>
        <v>2786984.28</v>
      </c>
      <c r="D13" s="14">
        <f>+'Març 2018'!D19</f>
        <v>-20.8</v>
      </c>
      <c r="E13" s="14">
        <f>+'Març 2018'!E19</f>
        <v>49811.31</v>
      </c>
      <c r="F13" s="14">
        <f>+'Març 2018'!F19</f>
        <v>-8.7552734101648806</v>
      </c>
    </row>
    <row r="14" spans="1:6" ht="21" customHeight="1" x14ac:dyDescent="0.25">
      <c r="A14" s="13" t="s">
        <v>24</v>
      </c>
      <c r="B14" s="14">
        <f>+'Abril 2018'!B19</f>
        <v>2.09</v>
      </c>
      <c r="C14" s="14">
        <f>+'Abril 2018'!C19</f>
        <v>1400944.69</v>
      </c>
      <c r="D14" s="14">
        <f>+'Abril 2018'!D19</f>
        <v>0</v>
      </c>
      <c r="E14" s="14">
        <f>+'Abril 2018'!E19</f>
        <v>0</v>
      </c>
      <c r="F14" s="14">
        <f>+'Abril 2018'!F19</f>
        <v>2.09</v>
      </c>
    </row>
    <row r="15" spans="1:6" ht="21" customHeight="1" x14ac:dyDescent="0.25">
      <c r="A15" s="13" t="s">
        <v>25</v>
      </c>
      <c r="B15" s="14">
        <f>+'Maig 2018'!B19</f>
        <v>0</v>
      </c>
      <c r="C15" s="14">
        <f>+'Maig 2018'!C19</f>
        <v>0</v>
      </c>
      <c r="D15" s="14">
        <f>+'Maig 2018'!D19</f>
        <v>2</v>
      </c>
      <c r="E15" s="14">
        <f>+'Maig 2018'!E19</f>
        <v>439648.68</v>
      </c>
      <c r="F15" s="14">
        <f>+'Maig 2018'!F19</f>
        <v>2</v>
      </c>
    </row>
    <row r="16" spans="1:6" ht="21" customHeight="1" x14ac:dyDescent="0.25">
      <c r="A16" s="13" t="s">
        <v>26</v>
      </c>
      <c r="B16" s="14">
        <f>+'Juny 2018'!B16</f>
        <v>7.33</v>
      </c>
      <c r="C16" s="14">
        <f>+'Juny 2018'!C16</f>
        <v>874934.29</v>
      </c>
      <c r="D16" s="14">
        <f>+'Juny 2018'!D16</f>
        <v>0</v>
      </c>
      <c r="E16" s="14">
        <f>+'Juny 2018'!E16</f>
        <v>0</v>
      </c>
      <c r="F16" s="14">
        <f>+'Juny 2018'!F16</f>
        <v>7.33</v>
      </c>
    </row>
    <row r="17" spans="1:6" ht="21" customHeight="1" x14ac:dyDescent="0.25">
      <c r="A17" s="13" t="s">
        <v>27</v>
      </c>
      <c r="B17" s="14">
        <f>+'Juliol 2018'!B16</f>
        <v>3.98</v>
      </c>
      <c r="C17" s="14">
        <f>+'Juliol 2018'!C16</f>
        <v>3499906.32</v>
      </c>
      <c r="D17" s="14">
        <f>+'Juliol 2018'!D16</f>
        <v>0</v>
      </c>
      <c r="E17" s="14">
        <f>+'Juliol 2018'!E16</f>
        <v>0</v>
      </c>
      <c r="F17" s="14">
        <f>+'Juliol 2018'!F16</f>
        <v>3.98</v>
      </c>
    </row>
    <row r="18" spans="1:6" ht="21" customHeight="1" x14ac:dyDescent="0.25">
      <c r="A18" s="13" t="s">
        <v>28</v>
      </c>
      <c r="B18" s="14">
        <f>+'Agost 2018'!B16</f>
        <v>0</v>
      </c>
      <c r="C18" s="14">
        <f>+'Agost 2018'!C16</f>
        <v>0</v>
      </c>
      <c r="D18" s="14">
        <f>+'Agost 2018'!D16</f>
        <v>14</v>
      </c>
      <c r="E18" s="14">
        <f>+'Agost 2018'!E16</f>
        <v>1601939.21</v>
      </c>
      <c r="F18" s="14">
        <f>+'Agost 2018'!F16</f>
        <v>13.999999999999998</v>
      </c>
    </row>
    <row r="19" spans="1:6" ht="21" customHeight="1" x14ac:dyDescent="0.25">
      <c r="A19" s="13" t="s">
        <v>30</v>
      </c>
      <c r="B19" s="14">
        <f>+'Setembre 2018'!B16</f>
        <v>17</v>
      </c>
      <c r="C19" s="14">
        <f>+'Setembre 2018'!C16</f>
        <v>1601939.21</v>
      </c>
      <c r="D19" s="14">
        <f>+'Setembre 2018'!D16</f>
        <v>0</v>
      </c>
      <c r="E19" s="14">
        <f>+'Setembre 2018'!E16</f>
        <v>0</v>
      </c>
      <c r="F19" s="14">
        <f>+'Setembre 2018'!F16</f>
        <v>17</v>
      </c>
    </row>
    <row r="20" spans="1:6" ht="21" customHeight="1" x14ac:dyDescent="0.25">
      <c r="A20" s="13" t="s">
        <v>29</v>
      </c>
      <c r="B20" s="14">
        <f>+'Octubre 2018'!B16</f>
        <v>7</v>
      </c>
      <c r="C20" s="14">
        <f>+'Octubre 2018'!C16</f>
        <v>1855274.66</v>
      </c>
      <c r="D20" s="14">
        <f>+'Octubre 2018'!D16</f>
        <v>0</v>
      </c>
      <c r="E20" s="14">
        <f>+'Octubre 2018'!E16</f>
        <v>0</v>
      </c>
      <c r="F20" s="14">
        <f>+'Octubre 2018'!F16</f>
        <v>7</v>
      </c>
    </row>
    <row r="21" spans="1:6" ht="21" customHeight="1" x14ac:dyDescent="0.25">
      <c r="A21" s="13" t="s">
        <v>31</v>
      </c>
      <c r="B21" s="14">
        <f>+'Novembre 2018'!B14</f>
        <v>7</v>
      </c>
      <c r="C21" s="14">
        <f>+'Novembre 2018'!C14</f>
        <v>1515801.1</v>
      </c>
      <c r="D21" s="14">
        <f>+'Novembre 2018'!D14</f>
        <v>1</v>
      </c>
      <c r="E21" s="14">
        <f>+'Novembre 2018'!E14</f>
        <v>1530996.74</v>
      </c>
      <c r="F21" s="14">
        <f>+'Novembre 2018'!F14</f>
        <v>3.9850377601685585</v>
      </c>
    </row>
    <row r="22" spans="1:6" ht="21" customHeight="1" x14ac:dyDescent="0.25">
      <c r="A22" s="13" t="s">
        <v>32</v>
      </c>
      <c r="B22" s="14">
        <f>+'DESEMBRE 2018'!B14</f>
        <v>6.43</v>
      </c>
      <c r="C22" s="14">
        <f>+'DESEMBRE 2018'!C14</f>
        <v>2968184.77</v>
      </c>
      <c r="D22" s="14">
        <f>+'DESEMBRE 2018'!D14</f>
        <v>0</v>
      </c>
      <c r="E22" s="14">
        <f>+'DESEMBRE 2018'!E14</f>
        <v>0</v>
      </c>
      <c r="F22" s="14">
        <f>+'DESEMBRE 2018'!F14</f>
        <v>6.43</v>
      </c>
    </row>
    <row r="25" spans="1:6" ht="34.5" customHeight="1" x14ac:dyDescent="0.25">
      <c r="A25" s="61"/>
      <c r="B25" s="61"/>
      <c r="C25" s="61"/>
      <c r="D25" s="61"/>
      <c r="E25" s="61"/>
      <c r="F25" s="61"/>
    </row>
  </sheetData>
  <mergeCells count="2">
    <mergeCell ref="A9:F9"/>
    <mergeCell ref="A25:F25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2"/>
  <sheetViews>
    <sheetView zoomScaleNormal="100" zoomScaleSheetLayoutView="100" workbookViewId="0">
      <selection activeCell="L20" sqref="L20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9" width="0" style="2" hidden="1" customWidth="1"/>
    <col min="10" max="16384" width="11.42578125" style="2"/>
  </cols>
  <sheetData>
    <row r="9" spans="1:6" s="5" customFormat="1" ht="21" customHeight="1" x14ac:dyDescent="0.25">
      <c r="A9" s="58" t="s">
        <v>20</v>
      </c>
      <c r="B9" s="59"/>
      <c r="C9" s="59"/>
      <c r="D9" s="59"/>
      <c r="E9" s="59"/>
      <c r="F9" s="60"/>
    </row>
    <row r="10" spans="1:6" s="1" customFormat="1" ht="60" x14ac:dyDescent="0.25">
      <c r="A10" s="6" t="s">
        <v>10</v>
      </c>
      <c r="B10" s="7" t="s">
        <v>11</v>
      </c>
      <c r="C10" s="7" t="s">
        <v>12</v>
      </c>
      <c r="D10" s="7" t="s">
        <v>13</v>
      </c>
      <c r="E10" s="7" t="s">
        <v>14</v>
      </c>
      <c r="F10" s="7" t="s">
        <v>15</v>
      </c>
    </row>
    <row r="11" spans="1:6" ht="21.75" customHeight="1" x14ac:dyDescent="0.25">
      <c r="A11" s="9" t="s">
        <v>21</v>
      </c>
      <c r="B11" s="8">
        <f>+'Gener 2018'!B17</f>
        <v>1.01</v>
      </c>
      <c r="C11" s="8">
        <f>+'Gener 2018'!C17</f>
        <v>11646.85</v>
      </c>
      <c r="D11" s="8">
        <f>+'Gener 2018'!D17</f>
        <v>3.03</v>
      </c>
      <c r="E11" s="8">
        <f>+'Gener 2018'!E17</f>
        <v>99072.99</v>
      </c>
      <c r="F11" s="8">
        <f>+'Gener 2018'!F17</f>
        <v>2.8175120032687908</v>
      </c>
    </row>
    <row r="12" spans="1:6" ht="21" customHeight="1" x14ac:dyDescent="0.25">
      <c r="A12" s="13" t="s">
        <v>22</v>
      </c>
      <c r="B12" s="8">
        <f>+'Febrer 2018'!B17</f>
        <v>-5.96</v>
      </c>
      <c r="C12" s="8">
        <f>+'Febrer 2018'!C17</f>
        <v>7018.7</v>
      </c>
      <c r="D12" s="8">
        <f>+'Febrer 2018'!D17</f>
        <v>15.82</v>
      </c>
      <c r="E12" s="8">
        <f>+'Febrer 2018'!E17</f>
        <v>136793.64000000001</v>
      </c>
      <c r="F12" s="8">
        <f>+'Febrer 2018'!F17</f>
        <v>14.757036376711481</v>
      </c>
    </row>
    <row r="13" spans="1:6" ht="21" customHeight="1" x14ac:dyDescent="0.25">
      <c r="A13" s="13" t="s">
        <v>23</v>
      </c>
      <c r="B13" s="8">
        <f>+'Març 2018'!B17</f>
        <v>33.53</v>
      </c>
      <c r="C13" s="8">
        <f>+'Març 2018'!C17</f>
        <v>122782.02</v>
      </c>
      <c r="D13" s="8">
        <f>+'Març 2018'!D17</f>
        <v>-11.51</v>
      </c>
      <c r="E13" s="8">
        <f>+'Març 2018'!E17</f>
        <v>101207.09</v>
      </c>
      <c r="F13" s="8">
        <f>+'Març 2018'!F17</f>
        <v>13.179156454079399</v>
      </c>
    </row>
    <row r="14" spans="1:6" ht="21" customHeight="1" x14ac:dyDescent="0.25">
      <c r="A14" s="13" t="s">
        <v>24</v>
      </c>
      <c r="B14" s="8">
        <f>+'Abril 2018'!B17</f>
        <v>14.26</v>
      </c>
      <c r="C14" s="8">
        <f>+'Abril 2018'!C17</f>
        <v>101926.22</v>
      </c>
      <c r="D14" s="8">
        <f>+'Abril 2018'!D17</f>
        <v>21</v>
      </c>
      <c r="E14" s="8">
        <f>+'Abril 2018'!E17</f>
        <v>2161.06</v>
      </c>
      <c r="F14" s="8">
        <f>+'Abril 2018'!F17</f>
        <v>14.399935873048081</v>
      </c>
    </row>
    <row r="15" spans="1:6" ht="21" customHeight="1" x14ac:dyDescent="0.25">
      <c r="A15" s="13" t="s">
        <v>25</v>
      </c>
      <c r="B15" s="8">
        <f>+'Maig 2018'!B17</f>
        <v>15.32</v>
      </c>
      <c r="C15" s="8">
        <f>+'Maig 2018'!C17</f>
        <v>38439.089999999997</v>
      </c>
      <c r="D15" s="8">
        <f>+'Maig 2018'!D17</f>
        <v>9</v>
      </c>
      <c r="E15" s="8">
        <f>+'Maig 2018'!E17</f>
        <v>2310</v>
      </c>
      <c r="F15" s="8">
        <f>+'Maig 2018'!F17</f>
        <v>14.961729422669315</v>
      </c>
    </row>
    <row r="16" spans="1:6" ht="21" customHeight="1" x14ac:dyDescent="0.25">
      <c r="A16" s="13" t="s">
        <v>26</v>
      </c>
      <c r="B16" s="11">
        <f>+'Juny 2018'!B17</f>
        <v>13</v>
      </c>
      <c r="C16" s="11">
        <f>+'Juny 2018'!C17</f>
        <v>2310</v>
      </c>
      <c r="D16" s="11">
        <f>+'Juny 2018'!D17</f>
        <v>4.8899999999999997</v>
      </c>
      <c r="E16" s="11">
        <f>+'Juny 2018'!E17</f>
        <v>98253.85</v>
      </c>
      <c r="F16" s="11">
        <f>+'Juny 2018'!F17</f>
        <v>5.076290600449366</v>
      </c>
    </row>
    <row r="17" spans="1:6" ht="21" customHeight="1" x14ac:dyDescent="0.25">
      <c r="A17" s="13" t="s">
        <v>27</v>
      </c>
      <c r="B17" s="11">
        <f>+'Juliol 2018'!B17</f>
        <v>9.84</v>
      </c>
      <c r="C17" s="11">
        <f>+'Juliol 2018'!C17</f>
        <v>104025.21</v>
      </c>
      <c r="D17" s="11">
        <f>+'Juliol 2018'!D17</f>
        <v>0</v>
      </c>
      <c r="E17" s="11">
        <f>+'Juliol 2018'!E17</f>
        <v>0</v>
      </c>
      <c r="F17" s="11">
        <f>+'Juliol 2018'!F17</f>
        <v>9.84</v>
      </c>
    </row>
    <row r="18" spans="1:6" ht="21" customHeight="1" x14ac:dyDescent="0.25">
      <c r="A18" s="13" t="s">
        <v>28</v>
      </c>
      <c r="B18" s="11">
        <f>+'Agost 2018'!B17</f>
        <v>0</v>
      </c>
      <c r="C18" s="11">
        <f>+'Agost 2018'!C17</f>
        <v>0</v>
      </c>
      <c r="D18" s="11">
        <f>+'Agost 2018'!D17</f>
        <v>0</v>
      </c>
      <c r="E18" s="11">
        <f>+'Agost 2018'!E17</f>
        <v>0</v>
      </c>
      <c r="F18" s="11">
        <f>+'Agost 2018'!F17</f>
        <v>0</v>
      </c>
    </row>
    <row r="19" spans="1:6" ht="21" customHeight="1" x14ac:dyDescent="0.25">
      <c r="A19" s="13" t="s">
        <v>30</v>
      </c>
      <c r="B19" s="11">
        <f>+'Setembre 2018'!B17</f>
        <v>12.68</v>
      </c>
      <c r="C19" s="11">
        <f>+'Setembre 2018'!C17</f>
        <v>102201.11</v>
      </c>
      <c r="D19" s="11">
        <f>+'Setembre 2018'!D17</f>
        <v>16.62</v>
      </c>
      <c r="E19" s="11">
        <f>+'Setembre 2018'!E17</f>
        <v>67755.91</v>
      </c>
      <c r="F19" s="11">
        <f>+'Setembre 2018'!F17</f>
        <v>14.250739975318465</v>
      </c>
    </row>
    <row r="20" spans="1:6" ht="21" customHeight="1" x14ac:dyDescent="0.25">
      <c r="A20" s="13" t="s">
        <v>29</v>
      </c>
      <c r="B20" s="11">
        <f>+'Octubre 2018'!B17</f>
        <v>22.65</v>
      </c>
      <c r="C20" s="11">
        <f>+'Octubre 2018'!C17</f>
        <v>67755.91</v>
      </c>
      <c r="D20" s="11">
        <f>+'Octubre 2018'!D17</f>
        <v>0</v>
      </c>
      <c r="E20" s="11">
        <f>+'Octubre 2018'!E17</f>
        <v>0</v>
      </c>
      <c r="F20" s="11">
        <f>+'Octubre 2018'!F17</f>
        <v>22.65</v>
      </c>
    </row>
    <row r="21" spans="1:6" ht="21" customHeight="1" x14ac:dyDescent="0.25">
      <c r="A21" s="13" t="s">
        <v>31</v>
      </c>
      <c r="B21" s="11">
        <f>+'Novembre 2018'!B15</f>
        <v>11.48</v>
      </c>
      <c r="C21" s="11">
        <f>+'Novembre 2018'!C15</f>
        <v>30122.78</v>
      </c>
      <c r="D21" s="11">
        <f>+'Novembre 2018'!D15</f>
        <v>0</v>
      </c>
      <c r="E21" s="11">
        <f>+'Novembre 2018'!E15</f>
        <v>56083.58</v>
      </c>
      <c r="F21" s="11">
        <f>+'Novembre 2018'!F15</f>
        <v>4.0114153340890395</v>
      </c>
    </row>
    <row r="22" spans="1:6" ht="21" customHeight="1" x14ac:dyDescent="0.25">
      <c r="A22" s="13" t="s">
        <v>32</v>
      </c>
      <c r="B22" s="11">
        <f>+'DESEMBRE 2018'!B15</f>
        <v>10.85</v>
      </c>
      <c r="C22" s="11">
        <f>+'DESEMBRE 2018'!C15</f>
        <v>217814.54</v>
      </c>
      <c r="D22" s="11">
        <f>+'DESEMBRE 2018'!D15</f>
        <v>0</v>
      </c>
      <c r="E22" s="11">
        <f>+'DESEMBRE 2018'!E15</f>
        <v>19886.77</v>
      </c>
      <c r="F22" s="11">
        <f>+'DESEMBRE 2018'!F15</f>
        <v>9.9422580338324593</v>
      </c>
    </row>
  </sheetData>
  <mergeCells count="1">
    <mergeCell ref="A9:F9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5"/>
  <sheetViews>
    <sheetView zoomScaleNormal="100" zoomScaleSheetLayoutView="100" workbookViewId="0">
      <selection activeCell="L25" sqref="L25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9" spans="1:6" s="5" customFormat="1" ht="21" customHeight="1" x14ac:dyDescent="0.25">
      <c r="A9" s="58" t="s">
        <v>20</v>
      </c>
      <c r="B9" s="59"/>
      <c r="C9" s="59"/>
      <c r="D9" s="59"/>
      <c r="E9" s="59"/>
      <c r="F9" s="60"/>
    </row>
    <row r="10" spans="1:6" s="1" customFormat="1" ht="60" x14ac:dyDescent="0.25">
      <c r="A10" s="6" t="s">
        <v>10</v>
      </c>
      <c r="B10" s="7" t="s">
        <v>11</v>
      </c>
      <c r="C10" s="7" t="s">
        <v>12</v>
      </c>
      <c r="D10" s="7" t="s">
        <v>13</v>
      </c>
      <c r="E10" s="7" t="s">
        <v>14</v>
      </c>
      <c r="F10" s="7" t="s">
        <v>15</v>
      </c>
    </row>
    <row r="11" spans="1:6" ht="21" customHeight="1" x14ac:dyDescent="0.25">
      <c r="A11" s="9" t="s">
        <v>21</v>
      </c>
      <c r="B11" s="11">
        <f>+'Gener 2018'!B20</f>
        <v>0</v>
      </c>
      <c r="C11" s="11">
        <f>+'Gener 2018'!C20</f>
        <v>0</v>
      </c>
      <c r="D11" s="11">
        <f>+'Gener 2018'!D20</f>
        <v>-23.37</v>
      </c>
      <c r="E11" s="11">
        <f>+'Gener 2018'!E20</f>
        <v>1661.75</v>
      </c>
      <c r="F11" s="11">
        <f>+'Gener 2018'!F20</f>
        <v>-23.37</v>
      </c>
    </row>
    <row r="12" spans="1:6" ht="21" customHeight="1" x14ac:dyDescent="0.25">
      <c r="A12" s="13" t="s">
        <v>22</v>
      </c>
      <c r="B12" s="11">
        <f>+'Febrer 2018'!B20</f>
        <v>0</v>
      </c>
      <c r="C12" s="11">
        <f>+'Febrer 2018'!C20</f>
        <v>0</v>
      </c>
      <c r="D12" s="11">
        <f>+'Febrer 2018'!D20</f>
        <v>-5.87</v>
      </c>
      <c r="E12" s="11">
        <f>+'Febrer 2018'!E20</f>
        <v>2680.81</v>
      </c>
      <c r="F12" s="11">
        <f>+'Febrer 2018'!F20</f>
        <v>-5.87</v>
      </c>
    </row>
    <row r="13" spans="1:6" ht="21" customHeight="1" x14ac:dyDescent="0.25">
      <c r="A13" s="13" t="s">
        <v>23</v>
      </c>
      <c r="B13" s="11">
        <f>+'Març 2018'!B20</f>
        <v>35.950000000000003</v>
      </c>
      <c r="C13" s="11">
        <f>+'Març 2018'!C20</f>
        <v>24094.82</v>
      </c>
      <c r="D13" s="11">
        <f>+'Març 2018'!D20</f>
        <v>-7.41</v>
      </c>
      <c r="E13" s="11">
        <f>+'Març 2018'!E20</f>
        <v>10502.52</v>
      </c>
      <c r="F13" s="11">
        <f>+'Març 2018'!F20</f>
        <v>22.787448566855147</v>
      </c>
    </row>
    <row r="14" spans="1:6" ht="21" customHeight="1" x14ac:dyDescent="0.25">
      <c r="A14" s="13" t="s">
        <v>24</v>
      </c>
      <c r="B14" s="11">
        <f>+'Abril 2018'!B20</f>
        <v>28</v>
      </c>
      <c r="C14" s="11">
        <f>+'Abril 2018'!C20</f>
        <v>4698.33</v>
      </c>
      <c r="D14" s="11">
        <f>+'Abril 2018'!D20</f>
        <v>25.71</v>
      </c>
      <c r="E14" s="11">
        <f>+'Abril 2018'!E20</f>
        <v>6300.06</v>
      </c>
      <c r="F14" s="11">
        <f>+'Abril 2018'!F20</f>
        <v>26.688250062054543</v>
      </c>
    </row>
    <row r="15" spans="1:6" ht="21" customHeight="1" x14ac:dyDescent="0.25">
      <c r="A15" s="13" t="s">
        <v>25</v>
      </c>
      <c r="B15" s="11">
        <f>+'Maig 2018'!B20</f>
        <v>29.61</v>
      </c>
      <c r="C15" s="11">
        <f>+'Maig 2018'!C20</f>
        <v>7640.49</v>
      </c>
      <c r="D15" s="11">
        <f>+'Maig 2018'!D20</f>
        <v>150</v>
      </c>
      <c r="E15" s="11">
        <f>+'Maig 2018'!E20</f>
        <v>25.34</v>
      </c>
      <c r="F15" s="11">
        <f>+'Maig 2018'!F20</f>
        <v>30.007958551128837</v>
      </c>
    </row>
    <row r="16" spans="1:6" ht="21" customHeight="1" x14ac:dyDescent="0.25">
      <c r="A16" s="13" t="s">
        <v>26</v>
      </c>
      <c r="B16" s="11">
        <f>+'Juny 2018'!B18</f>
        <v>0</v>
      </c>
      <c r="C16" s="11">
        <f>+'Juny 2018'!C18</f>
        <v>0</v>
      </c>
      <c r="D16" s="11">
        <f>+'Juny 2018'!D18</f>
        <v>180</v>
      </c>
      <c r="E16" s="11">
        <f>+'Juny 2018'!E18</f>
        <v>72.84</v>
      </c>
      <c r="F16" s="11">
        <f>+'Juny 2018'!F18</f>
        <v>180</v>
      </c>
    </row>
    <row r="17" spans="1:6" ht="21" customHeight="1" x14ac:dyDescent="0.25">
      <c r="A17" s="13" t="s">
        <v>27</v>
      </c>
      <c r="B17" s="11">
        <f>+'Juliol 2018'!B18</f>
        <v>6.11</v>
      </c>
      <c r="C17" s="11">
        <f>+'Juliol 2018'!C18</f>
        <v>1274.51</v>
      </c>
      <c r="D17" s="11">
        <f>+'Juliol 2018'!D18</f>
        <v>11</v>
      </c>
      <c r="E17" s="11">
        <f>+'Juliol 2018'!E18</f>
        <v>9186.89</v>
      </c>
      <c r="F17" s="11">
        <f>+'Juliol 2018'!F18</f>
        <v>10.404252404075937</v>
      </c>
    </row>
    <row r="18" spans="1:6" ht="21" customHeight="1" x14ac:dyDescent="0.25">
      <c r="A18" s="13" t="s">
        <v>28</v>
      </c>
      <c r="B18" s="11">
        <f>+'Agost 2018'!B18</f>
        <v>19</v>
      </c>
      <c r="C18" s="11">
        <f>+'Agost 2018'!C18</f>
        <v>9186.89</v>
      </c>
      <c r="D18" s="11">
        <f>+'Agost 2018'!D18</f>
        <v>0</v>
      </c>
      <c r="E18" s="11">
        <f>+'Agost 2018'!E18</f>
        <v>0</v>
      </c>
      <c r="F18" s="11">
        <f>+'Agost 2018'!F18</f>
        <v>19</v>
      </c>
    </row>
    <row r="19" spans="1:6" ht="21" customHeight="1" x14ac:dyDescent="0.25">
      <c r="A19" s="13" t="s">
        <v>30</v>
      </c>
      <c r="B19" s="11">
        <f>+'Setembre 2018'!B18</f>
        <v>0</v>
      </c>
      <c r="C19" s="11">
        <f>+'Setembre 2018'!C18</f>
        <v>0</v>
      </c>
      <c r="D19" s="11">
        <f>+'Setembre 2018'!D18</f>
        <v>0</v>
      </c>
      <c r="E19" s="11">
        <f>+'Setembre 2018'!E18</f>
        <v>0</v>
      </c>
      <c r="F19" s="11">
        <f>+'Setembre 2018'!F18</f>
        <v>0</v>
      </c>
    </row>
    <row r="20" spans="1:6" ht="21" customHeight="1" x14ac:dyDescent="0.25">
      <c r="A20" s="13" t="s">
        <v>29</v>
      </c>
      <c r="B20" s="11">
        <f>+'Octubre 2018'!B18</f>
        <v>0</v>
      </c>
      <c r="C20" s="11">
        <f>+'Octubre 2018'!C18</f>
        <v>0</v>
      </c>
      <c r="D20" s="11">
        <f>+'Octubre 2018'!D18</f>
        <v>0</v>
      </c>
      <c r="E20" s="11">
        <f>+'Octubre 2018'!E18</f>
        <v>0</v>
      </c>
      <c r="F20" s="11">
        <f>+'Octubre 2018'!F18</f>
        <v>0</v>
      </c>
    </row>
    <row r="21" spans="1:6" ht="21" customHeight="1" x14ac:dyDescent="0.25">
      <c r="A21" s="13" t="s">
        <v>31</v>
      </c>
      <c r="B21" s="11">
        <f>+'Novembre 2018'!B16</f>
        <v>0</v>
      </c>
      <c r="C21" s="11">
        <f>+'Novembre 2018'!C16</f>
        <v>0</v>
      </c>
      <c r="D21" s="11">
        <f>+'Novembre 2018'!D16</f>
        <v>3</v>
      </c>
      <c r="E21" s="11">
        <f>+'Novembre 2018'!E16</f>
        <v>66316.5</v>
      </c>
      <c r="F21" s="11">
        <f>+'Novembre 2018'!F16</f>
        <v>3</v>
      </c>
    </row>
    <row r="22" spans="1:6" ht="21" customHeight="1" x14ac:dyDescent="0.25">
      <c r="A22" s="13" t="s">
        <v>32</v>
      </c>
      <c r="B22" s="11">
        <f>+'DESEMBRE 2018'!B16</f>
        <v>14.11</v>
      </c>
      <c r="C22" s="11">
        <f>+'DESEMBRE 2018'!C16</f>
        <v>95557.46</v>
      </c>
      <c r="D22" s="11">
        <f>+'DESEMBRE 2018'!D16</f>
        <v>19.73</v>
      </c>
      <c r="E22" s="11">
        <f>+'DESEMBRE 2018'!E16</f>
        <v>8848.7900000000009</v>
      </c>
      <c r="F22" s="11">
        <f>+'DESEMBRE 2018'!F16</f>
        <v>14.586314394971566</v>
      </c>
    </row>
    <row r="25" spans="1:6" ht="34.5" customHeight="1" x14ac:dyDescent="0.25">
      <c r="A25" s="61"/>
      <c r="B25" s="61"/>
      <c r="C25" s="61"/>
      <c r="D25" s="61"/>
      <c r="E25" s="61"/>
      <c r="F25" s="61"/>
    </row>
  </sheetData>
  <mergeCells count="2">
    <mergeCell ref="A9:F9"/>
    <mergeCell ref="A25:F25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9:J25"/>
  <sheetViews>
    <sheetView showGridLines="0" view="pageBreakPreview" zoomScaleNormal="100" zoomScaleSheetLayoutView="100" workbookViewId="0">
      <selection activeCell="E23" sqref="E23"/>
    </sheetView>
  </sheetViews>
  <sheetFormatPr defaultColWidth="11.42578125" defaultRowHeight="15" x14ac:dyDescent="0.25"/>
  <cols>
    <col min="1" max="1" width="54.140625" style="16" customWidth="1"/>
    <col min="2" max="6" width="15.28515625" style="26" customWidth="1"/>
    <col min="7" max="7" width="11.42578125" style="16" customWidth="1"/>
    <col min="8" max="10" width="11.42578125" style="16" hidden="1" customWidth="1"/>
    <col min="11" max="16384" width="11.42578125" style="16"/>
  </cols>
  <sheetData>
    <row r="9" spans="1:10" ht="21" customHeight="1" x14ac:dyDescent="0.25">
      <c r="A9" s="48" t="s">
        <v>16</v>
      </c>
      <c r="B9" s="49"/>
      <c r="C9" s="49"/>
      <c r="D9" s="49"/>
      <c r="E9" s="49"/>
      <c r="F9" s="50"/>
    </row>
    <row r="10" spans="1:10" ht="21" customHeight="1" x14ac:dyDescent="0.25">
      <c r="A10" s="51" t="s">
        <v>35</v>
      </c>
      <c r="B10" s="52"/>
      <c r="C10" s="52"/>
      <c r="D10" s="52"/>
      <c r="E10" s="52"/>
      <c r="F10" s="53"/>
    </row>
    <row r="11" spans="1:10" s="17" customFormat="1" ht="60" x14ac:dyDescent="0.25">
      <c r="A11" s="6" t="s">
        <v>0</v>
      </c>
      <c r="B11" s="7" t="s">
        <v>11</v>
      </c>
      <c r="C11" s="7" t="s">
        <v>12</v>
      </c>
      <c r="D11" s="7" t="s">
        <v>13</v>
      </c>
      <c r="E11" s="7" t="s">
        <v>14</v>
      </c>
      <c r="F11" s="7" t="s">
        <v>15</v>
      </c>
    </row>
    <row r="12" spans="1:10" s="21" customFormat="1" ht="21.75" customHeight="1" x14ac:dyDescent="0.25">
      <c r="A12" s="18" t="s">
        <v>1</v>
      </c>
      <c r="B12" s="19">
        <v>20.75</v>
      </c>
      <c r="C12" s="20">
        <v>378942.96</v>
      </c>
      <c r="D12" s="19">
        <v>16.46</v>
      </c>
      <c r="E12" s="20">
        <v>1818250.44</v>
      </c>
      <c r="F12" s="19">
        <f t="shared" ref="F12:F23" si="0">+((B12*C12)+(D12*E12))/(C12+E12)</f>
        <v>17.199882660488605</v>
      </c>
      <c r="H12" s="21">
        <f>+B12*C12</f>
        <v>7863066.4200000009</v>
      </c>
      <c r="I12" s="21">
        <f>+D12*E12</f>
        <v>29928402.242400002</v>
      </c>
      <c r="J12" s="21">
        <f>+H12+I12</f>
        <v>37791468.6624</v>
      </c>
    </row>
    <row r="13" spans="1:10" s="21" customFormat="1" ht="21.75" customHeight="1" x14ac:dyDescent="0.25">
      <c r="A13" s="18" t="s">
        <v>2</v>
      </c>
      <c r="B13" s="19">
        <v>31.67</v>
      </c>
      <c r="C13" s="20">
        <v>131424.56</v>
      </c>
      <c r="D13" s="19">
        <v>12.35</v>
      </c>
      <c r="E13" s="20">
        <v>485610.59</v>
      </c>
      <c r="F13" s="19">
        <f t="shared" si="0"/>
        <v>16.465037043189518</v>
      </c>
      <c r="H13" s="21">
        <f t="shared" ref="H13:H23" si="1">+B13*C13</f>
        <v>4162215.8152000001</v>
      </c>
      <c r="I13" s="21">
        <f t="shared" ref="I13:I23" si="2">+D13*E13</f>
        <v>5997290.7865000004</v>
      </c>
      <c r="J13" s="21">
        <f t="shared" ref="J13:J23" si="3">+H13+I13</f>
        <v>10159506.6017</v>
      </c>
    </row>
    <row r="14" spans="1:10" s="21" customFormat="1" ht="21.75" customHeight="1" x14ac:dyDescent="0.25">
      <c r="A14" s="18" t="s">
        <v>3</v>
      </c>
      <c r="B14" s="19">
        <v>1.24</v>
      </c>
      <c r="C14" s="20">
        <v>61546.67</v>
      </c>
      <c r="D14" s="19">
        <v>-6.77</v>
      </c>
      <c r="E14" s="20">
        <v>208592.79</v>
      </c>
      <c r="F14" s="19">
        <f t="shared" si="0"/>
        <v>-4.9450580729671998</v>
      </c>
      <c r="H14" s="21">
        <f t="shared" si="1"/>
        <v>76317.870800000004</v>
      </c>
      <c r="I14" s="21">
        <f t="shared" si="2"/>
        <v>-1412173.1883</v>
      </c>
      <c r="J14" s="21">
        <f t="shared" si="3"/>
        <v>-1335855.3175000001</v>
      </c>
    </row>
    <row r="15" spans="1:10" s="21" customFormat="1" ht="21.75" customHeight="1" x14ac:dyDescent="0.25">
      <c r="A15" s="18" t="s">
        <v>4</v>
      </c>
      <c r="B15" s="19">
        <v>27.69</v>
      </c>
      <c r="C15" s="20">
        <v>22580.3</v>
      </c>
      <c r="D15" s="19">
        <v>45.16</v>
      </c>
      <c r="E15" s="20">
        <v>36099.07</v>
      </c>
      <c r="F15" s="19">
        <f t="shared" si="0"/>
        <v>38.437401563786388</v>
      </c>
      <c r="H15" s="21">
        <f t="shared" si="1"/>
        <v>625248.50699999998</v>
      </c>
      <c r="I15" s="21">
        <f t="shared" si="2"/>
        <v>1630234.0011999998</v>
      </c>
      <c r="J15" s="21">
        <f t="shared" si="3"/>
        <v>2255482.5082</v>
      </c>
    </row>
    <row r="16" spans="1:10" s="21" customFormat="1" ht="21.75" customHeight="1" x14ac:dyDescent="0.25">
      <c r="A16" s="18" t="s">
        <v>5</v>
      </c>
      <c r="B16" s="19">
        <v>0</v>
      </c>
      <c r="C16" s="20">
        <v>0</v>
      </c>
      <c r="D16" s="19">
        <v>-4.55</v>
      </c>
      <c r="E16" s="20">
        <v>1690.97</v>
      </c>
      <c r="F16" s="19">
        <f t="shared" si="0"/>
        <v>-4.55</v>
      </c>
      <c r="H16" s="21">
        <f t="shared" si="1"/>
        <v>0</v>
      </c>
      <c r="I16" s="21">
        <f t="shared" si="2"/>
        <v>-7693.9134999999997</v>
      </c>
      <c r="J16" s="21">
        <f t="shared" si="3"/>
        <v>-7693.9134999999997</v>
      </c>
    </row>
    <row r="17" spans="1:10" s="21" customFormat="1" ht="21.75" customHeight="1" x14ac:dyDescent="0.25">
      <c r="A17" s="18" t="s">
        <v>6</v>
      </c>
      <c r="B17" s="19">
        <v>-5.96</v>
      </c>
      <c r="C17" s="20">
        <v>7018.7</v>
      </c>
      <c r="D17" s="19">
        <v>15.82</v>
      </c>
      <c r="E17" s="20">
        <v>136793.64000000001</v>
      </c>
      <c r="F17" s="19">
        <f t="shared" si="0"/>
        <v>14.757036376711481</v>
      </c>
      <c r="H17" s="21">
        <f t="shared" si="1"/>
        <v>-41831.451999999997</v>
      </c>
      <c r="I17" s="21">
        <f t="shared" si="2"/>
        <v>2164075.3848000001</v>
      </c>
      <c r="J17" s="21">
        <f t="shared" si="3"/>
        <v>2122243.9328000001</v>
      </c>
    </row>
    <row r="18" spans="1:10" s="21" customFormat="1" ht="21.75" customHeight="1" x14ac:dyDescent="0.25">
      <c r="A18" s="18" t="s">
        <v>17</v>
      </c>
      <c r="B18" s="19">
        <v>31.31</v>
      </c>
      <c r="C18" s="20">
        <v>21575.05</v>
      </c>
      <c r="D18" s="19">
        <v>-6.31</v>
      </c>
      <c r="E18" s="20">
        <v>1334.61</v>
      </c>
      <c r="F18" s="19">
        <f t="shared" si="0"/>
        <v>29.118434162706905</v>
      </c>
      <c r="H18" s="21">
        <f t="shared" si="1"/>
        <v>675514.81549999991</v>
      </c>
      <c r="I18" s="21">
        <f t="shared" si="2"/>
        <v>-8421.3890999999985</v>
      </c>
      <c r="J18" s="21">
        <f t="shared" si="3"/>
        <v>667093.42639999988</v>
      </c>
    </row>
    <row r="19" spans="1:10" s="21" customFormat="1" ht="21.75" customHeight="1" x14ac:dyDescent="0.25">
      <c r="A19" s="18" t="s">
        <v>18</v>
      </c>
      <c r="B19" s="19">
        <v>-8.26</v>
      </c>
      <c r="C19" s="20">
        <v>1377430.24</v>
      </c>
      <c r="D19" s="19">
        <v>-11.31</v>
      </c>
      <c r="E19" s="20">
        <v>1433350.93</v>
      </c>
      <c r="F19" s="19">
        <f t="shared" si="0"/>
        <v>-9.8153399827635823</v>
      </c>
      <c r="H19" s="21">
        <f t="shared" si="1"/>
        <v>-11377573.782399999</v>
      </c>
      <c r="I19" s="21">
        <f t="shared" si="2"/>
        <v>-16211199.018300001</v>
      </c>
      <c r="J19" s="21">
        <f t="shared" si="3"/>
        <v>-27588772.800700001</v>
      </c>
    </row>
    <row r="20" spans="1:10" s="21" customFormat="1" ht="21.75" customHeight="1" x14ac:dyDescent="0.25">
      <c r="A20" s="18" t="s">
        <v>33</v>
      </c>
      <c r="B20" s="19">
        <v>0</v>
      </c>
      <c r="C20" s="20">
        <v>0</v>
      </c>
      <c r="D20" s="19">
        <v>-5.87</v>
      </c>
      <c r="E20" s="20">
        <v>2680.81</v>
      </c>
      <c r="F20" s="19">
        <f t="shared" si="0"/>
        <v>-5.87</v>
      </c>
      <c r="H20" s="21">
        <f t="shared" si="1"/>
        <v>0</v>
      </c>
      <c r="I20" s="21">
        <f t="shared" si="2"/>
        <v>-15736.3547</v>
      </c>
      <c r="J20" s="21">
        <f t="shared" si="3"/>
        <v>-15736.3547</v>
      </c>
    </row>
    <row r="21" spans="1:10" s="21" customFormat="1" ht="21.75" customHeight="1" x14ac:dyDescent="0.25">
      <c r="A21" s="18" t="s">
        <v>7</v>
      </c>
      <c r="B21" s="22">
        <v>-22.4</v>
      </c>
      <c r="C21" s="23">
        <v>159837.73000000001</v>
      </c>
      <c r="D21" s="22">
        <v>-25.31</v>
      </c>
      <c r="E21" s="23">
        <v>107331.94</v>
      </c>
      <c r="F21" s="22">
        <f t="shared" si="0"/>
        <v>-23.569054651300799</v>
      </c>
      <c r="H21" s="21">
        <f t="shared" si="1"/>
        <v>-3580365.1520000002</v>
      </c>
      <c r="I21" s="21">
        <f t="shared" si="2"/>
        <v>-2716571.4013999999</v>
      </c>
      <c r="J21" s="21">
        <f t="shared" si="3"/>
        <v>-6296936.5534000006</v>
      </c>
    </row>
    <row r="22" spans="1:10" s="21" customFormat="1" ht="21.75" customHeight="1" x14ac:dyDescent="0.25">
      <c r="A22" s="18" t="s">
        <v>8</v>
      </c>
      <c r="B22" s="19">
        <v>-2.79</v>
      </c>
      <c r="C22" s="20">
        <v>46577.3</v>
      </c>
      <c r="D22" s="19">
        <v>-18.88</v>
      </c>
      <c r="E22" s="20">
        <v>27984.02</v>
      </c>
      <c r="F22" s="19">
        <f t="shared" si="0"/>
        <v>-8.8288265899798972</v>
      </c>
      <c r="H22" s="21">
        <f t="shared" si="1"/>
        <v>-129950.66700000002</v>
      </c>
      <c r="I22" s="21">
        <f t="shared" si="2"/>
        <v>-528338.29759999993</v>
      </c>
      <c r="J22" s="21">
        <f t="shared" si="3"/>
        <v>-658288.96459999995</v>
      </c>
    </row>
    <row r="23" spans="1:10" s="21" customFormat="1" ht="21.75" customHeight="1" x14ac:dyDescent="0.25">
      <c r="A23" s="27" t="s">
        <v>34</v>
      </c>
      <c r="B23" s="19">
        <v>23.13</v>
      </c>
      <c r="C23" s="20">
        <v>159625.56</v>
      </c>
      <c r="D23" s="19">
        <v>24.28</v>
      </c>
      <c r="E23" s="20">
        <v>184859.96</v>
      </c>
      <c r="F23" s="19">
        <f t="shared" si="0"/>
        <v>23.747120144846726</v>
      </c>
      <c r="H23" s="21">
        <f t="shared" si="1"/>
        <v>3692139.2027999996</v>
      </c>
      <c r="I23" s="21">
        <f t="shared" si="2"/>
        <v>4488399.8288000003</v>
      </c>
      <c r="J23" s="21">
        <f t="shared" si="3"/>
        <v>8180539.0316000003</v>
      </c>
    </row>
    <row r="24" spans="1:10" s="4" customFormat="1" ht="21.75" customHeight="1" x14ac:dyDescent="0.25">
      <c r="A24" s="54" t="s">
        <v>9</v>
      </c>
      <c r="B24" s="55"/>
      <c r="C24" s="24">
        <f>SUM(C12:C23)</f>
        <v>2366559.0699999998</v>
      </c>
      <c r="D24" s="24"/>
      <c r="E24" s="24">
        <f>SUM(E12:E23)</f>
        <v>4444579.7699999996</v>
      </c>
      <c r="F24" s="25">
        <f>+J24/(E24+C24)</f>
        <v>3.7105469220915177</v>
      </c>
      <c r="J24" s="4">
        <f>SUM(J12:J23)</f>
        <v>25273050.258699991</v>
      </c>
    </row>
    <row r="25" spans="1:10" ht="24" customHeight="1" x14ac:dyDescent="0.25">
      <c r="A25" s="56"/>
      <c r="B25" s="56"/>
      <c r="C25" s="56"/>
      <c r="D25" s="56"/>
      <c r="E25" s="56"/>
      <c r="F25" s="56"/>
    </row>
  </sheetData>
  <mergeCells count="4">
    <mergeCell ref="A9:F9"/>
    <mergeCell ref="A10:F10"/>
    <mergeCell ref="A24:B24"/>
    <mergeCell ref="A25:F25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3"/>
  <sheetViews>
    <sheetView zoomScaleNormal="100" zoomScaleSheetLayoutView="100" workbookViewId="0">
      <selection activeCell="K11" sqref="K11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8" spans="1:6" s="5" customFormat="1" ht="21" customHeight="1" x14ac:dyDescent="0.25">
      <c r="A8" s="58" t="s">
        <v>20</v>
      </c>
      <c r="B8" s="59"/>
      <c r="C8" s="59"/>
      <c r="D8" s="59"/>
      <c r="E8" s="59"/>
      <c r="F8" s="60"/>
    </row>
    <row r="9" spans="1:6" s="1" customFormat="1" ht="60" x14ac:dyDescent="0.25">
      <c r="A9" s="6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</row>
    <row r="10" spans="1:6" ht="21" customHeight="1" x14ac:dyDescent="0.25">
      <c r="A10" s="9" t="s">
        <v>21</v>
      </c>
      <c r="B10" s="8">
        <f>+'Gener 2018'!B18</f>
        <v>-13</v>
      </c>
      <c r="C10" s="8">
        <f>+'Gener 2018'!C18</f>
        <v>13748.28</v>
      </c>
      <c r="D10" s="8">
        <f>+'Gener 2018'!D18</f>
        <v>8.19</v>
      </c>
      <c r="E10" s="8">
        <f>+'Gener 2018'!E18</f>
        <v>19921.82</v>
      </c>
      <c r="F10" s="8">
        <f>+'Gener 2018'!F18</f>
        <v>-0.46236673487753283</v>
      </c>
    </row>
    <row r="11" spans="1:6" ht="21" customHeight="1" x14ac:dyDescent="0.25">
      <c r="A11" s="13" t="s">
        <v>22</v>
      </c>
      <c r="B11" s="8">
        <f>+'Febrer 2018'!B18</f>
        <v>31.31</v>
      </c>
      <c r="C11" s="8">
        <f>+'Febrer 2018'!C18</f>
        <v>21575.05</v>
      </c>
      <c r="D11" s="8">
        <f>+'Febrer 2018'!D18</f>
        <v>-6.31</v>
      </c>
      <c r="E11" s="8">
        <f>+'Febrer 2018'!E18</f>
        <v>1334.61</v>
      </c>
      <c r="F11" s="8">
        <f>+'Febrer 2018'!F18</f>
        <v>29.118434162706905</v>
      </c>
    </row>
    <row r="12" spans="1:6" ht="21" customHeight="1" x14ac:dyDescent="0.25">
      <c r="A12" s="13" t="s">
        <v>23</v>
      </c>
      <c r="B12" s="8">
        <f>+'Març 2018'!B18</f>
        <v>-3</v>
      </c>
      <c r="C12" s="8">
        <f>+'Març 2018'!C18</f>
        <v>203.44</v>
      </c>
      <c r="D12" s="8">
        <f>+'Març 2018'!D18</f>
        <v>1.32</v>
      </c>
      <c r="E12" s="8">
        <f>+'Març 2018'!E18</f>
        <v>4795.04</v>
      </c>
      <c r="F12" s="8">
        <f>+'Març 2018'!F18</f>
        <v>1.1441743890142606</v>
      </c>
    </row>
    <row r="13" spans="1:6" ht="21" customHeight="1" x14ac:dyDescent="0.25">
      <c r="A13" s="13" t="s">
        <v>24</v>
      </c>
      <c r="B13" s="8">
        <f>+'Abril 2018'!B18</f>
        <v>0</v>
      </c>
      <c r="C13" s="8">
        <f>+'Abril 2018'!C18</f>
        <v>0</v>
      </c>
      <c r="D13" s="8">
        <f>+'Abril 2018'!D18</f>
        <v>10</v>
      </c>
      <c r="E13" s="8">
        <f>+'Abril 2018'!E18</f>
        <v>4287.2</v>
      </c>
      <c r="F13" s="8">
        <f>+'Abril 2018'!F18</f>
        <v>10</v>
      </c>
    </row>
    <row r="14" spans="1:6" ht="21" customHeight="1" x14ac:dyDescent="0.25">
      <c r="A14" s="13" t="s">
        <v>25</v>
      </c>
      <c r="B14" s="8">
        <f>+'Maig 2018'!B18</f>
        <v>13</v>
      </c>
      <c r="C14" s="8">
        <f>+'Maig 2018'!C18</f>
        <v>4287.2</v>
      </c>
      <c r="D14" s="8">
        <f>+'Maig 2018'!D18</f>
        <v>0</v>
      </c>
      <c r="E14" s="8">
        <f>+'Maig 2018'!E18</f>
        <v>0</v>
      </c>
      <c r="F14" s="8">
        <f>+'Maig 2018'!F18</f>
        <v>13</v>
      </c>
    </row>
    <row r="15" spans="1:6" ht="21" customHeight="1" x14ac:dyDescent="0.25">
      <c r="A15" s="13" t="s">
        <v>26</v>
      </c>
      <c r="B15" s="11">
        <f>+'Juny 2018'!B19</f>
        <v>0</v>
      </c>
      <c r="C15" s="11">
        <f>+'Juny 2018'!C19</f>
        <v>0</v>
      </c>
      <c r="D15" s="11">
        <f>+'Juny 2018'!D19</f>
        <v>3</v>
      </c>
      <c r="E15" s="11">
        <f>+'Juny 2018'!E19</f>
        <v>3735.88</v>
      </c>
      <c r="F15" s="11">
        <f>+'Juny 2018'!F19</f>
        <v>2.9999999999999996</v>
      </c>
    </row>
    <row r="16" spans="1:6" ht="21" customHeight="1" x14ac:dyDescent="0.25">
      <c r="A16" s="13" t="s">
        <v>27</v>
      </c>
      <c r="B16" s="11">
        <f>+'Juliol 2018'!B19</f>
        <v>7</v>
      </c>
      <c r="C16" s="11">
        <f>+'Juliol 2018'!C19</f>
        <v>3735.88</v>
      </c>
      <c r="D16" s="11">
        <f>+'Juliol 2018'!D19</f>
        <v>26</v>
      </c>
      <c r="E16" s="11">
        <f>+'Juliol 2018'!E19</f>
        <v>1780.63</v>
      </c>
      <c r="F16" s="11">
        <f>+'Juliol 2018'!F19</f>
        <v>13.132857549428897</v>
      </c>
    </row>
    <row r="17" spans="1:6" ht="21" customHeight="1" x14ac:dyDescent="0.25">
      <c r="A17" s="13" t="s">
        <v>28</v>
      </c>
      <c r="B17" s="11">
        <f>+'Agost 2018'!B19</f>
        <v>0</v>
      </c>
      <c r="C17" s="11">
        <f>+'Agost 2018'!C19</f>
        <v>0</v>
      </c>
      <c r="D17" s="11">
        <f>+'Agost 2018'!D19</f>
        <v>57</v>
      </c>
      <c r="E17" s="11">
        <f>+'Agost 2018'!E19</f>
        <v>1780.63</v>
      </c>
      <c r="F17" s="11">
        <f>+'Agost 2018'!F19</f>
        <v>57</v>
      </c>
    </row>
    <row r="18" spans="1:6" ht="21" customHeight="1" x14ac:dyDescent="0.25">
      <c r="A18" s="13" t="s">
        <v>30</v>
      </c>
      <c r="B18" s="11">
        <f>+'Setembre 2018'!B19</f>
        <v>81</v>
      </c>
      <c r="C18" s="11">
        <f>+'Setembre 2018'!C19</f>
        <v>1780.63</v>
      </c>
      <c r="D18" s="11">
        <f>+'Setembre 2018'!D19</f>
        <v>27</v>
      </c>
      <c r="E18" s="11">
        <f>+'Setembre 2018'!E19</f>
        <v>6822.72</v>
      </c>
      <c r="F18" s="11">
        <f>+'Setembre 2018'!F19</f>
        <v>38.176346423195611</v>
      </c>
    </row>
    <row r="19" spans="1:6" ht="21" customHeight="1" x14ac:dyDescent="0.25">
      <c r="A19" s="13" t="s">
        <v>29</v>
      </c>
      <c r="B19" s="11">
        <f>+'Octubre 2018'!B19</f>
        <v>52</v>
      </c>
      <c r="C19" s="11">
        <f>+'Octubre 2018'!C19</f>
        <v>6822.72</v>
      </c>
      <c r="D19" s="11">
        <f>+'Octubre 2018'!D19</f>
        <v>7</v>
      </c>
      <c r="E19" s="11">
        <f>+'Octubre 2018'!E19</f>
        <v>2873.83</v>
      </c>
      <c r="F19" s="11">
        <f>+'Octubre 2018'!F19</f>
        <v>38.663055416617254</v>
      </c>
    </row>
    <row r="20" spans="1:6" ht="21" customHeight="1" x14ac:dyDescent="0.25">
      <c r="A20" s="13" t="s">
        <v>31</v>
      </c>
      <c r="B20" s="11">
        <f>+'Novembre 2018'!B17</f>
        <v>0</v>
      </c>
      <c r="C20" s="11">
        <f>+'Novembre 2018'!C17</f>
        <v>0</v>
      </c>
      <c r="D20" s="11">
        <f>+'Novembre 2018'!D17</f>
        <v>37</v>
      </c>
      <c r="E20" s="11">
        <f>+'Novembre 2018'!E17</f>
        <v>2873.83</v>
      </c>
      <c r="F20" s="11">
        <f>+'Novembre 2018'!F17</f>
        <v>37</v>
      </c>
    </row>
    <row r="21" spans="1:6" ht="21" customHeight="1" x14ac:dyDescent="0.25">
      <c r="A21" s="13" t="s">
        <v>32</v>
      </c>
      <c r="B21" s="11">
        <f>+'DESEMBRE 2018'!B17</f>
        <v>19.420000000000002</v>
      </c>
      <c r="C21" s="11">
        <f>+'DESEMBRE 2018'!C17</f>
        <v>13987.51</v>
      </c>
      <c r="D21" s="11">
        <f>+'DESEMBRE 2018'!D17</f>
        <v>0</v>
      </c>
      <c r="E21" s="11">
        <f>+'DESEMBRE 2018'!E17</f>
        <v>27990.37</v>
      </c>
      <c r="F21" s="11">
        <f>+'DESEMBRE 2018'!F17</f>
        <v>6.4709662374564898</v>
      </c>
    </row>
    <row r="23" spans="1:6" ht="32.25" customHeight="1" x14ac:dyDescent="0.25">
      <c r="A23" s="61"/>
      <c r="B23" s="61"/>
      <c r="C23" s="61"/>
      <c r="D23" s="61"/>
      <c r="E23" s="61"/>
      <c r="F23" s="61"/>
    </row>
  </sheetData>
  <mergeCells count="2">
    <mergeCell ref="A8:F8"/>
    <mergeCell ref="A23:F23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3"/>
  <sheetViews>
    <sheetView zoomScaleNormal="100" zoomScaleSheetLayoutView="100" workbookViewId="0">
      <selection activeCell="M24" sqref="M24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8" spans="1:6" s="5" customFormat="1" ht="21" customHeight="1" x14ac:dyDescent="0.25">
      <c r="A8" s="58" t="s">
        <v>20</v>
      </c>
      <c r="B8" s="59"/>
      <c r="C8" s="59"/>
      <c r="D8" s="59"/>
      <c r="E8" s="59"/>
      <c r="F8" s="60"/>
    </row>
    <row r="9" spans="1:6" s="1" customFormat="1" ht="60" x14ac:dyDescent="0.25">
      <c r="A9" s="6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</row>
    <row r="10" spans="1:6" ht="21" customHeight="1" x14ac:dyDescent="0.25">
      <c r="A10" s="9" t="s">
        <v>21</v>
      </c>
      <c r="B10" s="15"/>
      <c r="C10" s="15"/>
      <c r="D10" s="15"/>
      <c r="E10" s="15"/>
      <c r="F10" s="15"/>
    </row>
    <row r="11" spans="1:6" ht="21" customHeight="1" x14ac:dyDescent="0.25">
      <c r="A11" s="13" t="s">
        <v>22</v>
      </c>
      <c r="B11" s="15"/>
      <c r="C11" s="15"/>
      <c r="D11" s="15"/>
      <c r="E11" s="15"/>
      <c r="F11" s="15"/>
    </row>
    <row r="12" spans="1:6" ht="21" customHeight="1" x14ac:dyDescent="0.25">
      <c r="A12" s="13" t="s">
        <v>23</v>
      </c>
      <c r="B12" s="15"/>
      <c r="C12" s="15"/>
      <c r="D12" s="15"/>
      <c r="E12" s="15"/>
      <c r="F12" s="15"/>
    </row>
    <row r="13" spans="1:6" ht="21" customHeight="1" x14ac:dyDescent="0.25">
      <c r="A13" s="13" t="s">
        <v>24</v>
      </c>
      <c r="B13" s="15"/>
      <c r="C13" s="15"/>
      <c r="D13" s="15"/>
      <c r="E13" s="15"/>
      <c r="F13" s="15"/>
    </row>
    <row r="14" spans="1:6" ht="21" customHeight="1" x14ac:dyDescent="0.25">
      <c r="A14" s="13" t="s">
        <v>25</v>
      </c>
      <c r="B14" s="15"/>
      <c r="C14" s="15"/>
      <c r="D14" s="15"/>
      <c r="E14" s="15"/>
      <c r="F14" s="15"/>
    </row>
    <row r="15" spans="1:6" ht="21" customHeight="1" x14ac:dyDescent="0.25">
      <c r="A15" s="13" t="s">
        <v>26</v>
      </c>
      <c r="B15" s="15"/>
      <c r="C15" s="15"/>
      <c r="D15" s="15"/>
      <c r="E15" s="15"/>
      <c r="F15" s="15"/>
    </row>
    <row r="16" spans="1:6" ht="21" customHeight="1" x14ac:dyDescent="0.25">
      <c r="A16" s="13" t="s">
        <v>27</v>
      </c>
      <c r="B16" s="15"/>
      <c r="C16" s="15"/>
      <c r="D16" s="15"/>
      <c r="E16" s="15"/>
      <c r="F16" s="15"/>
    </row>
    <row r="17" spans="1:6" ht="21" customHeight="1" x14ac:dyDescent="0.25">
      <c r="A17" s="13" t="s">
        <v>28</v>
      </c>
      <c r="B17" s="15"/>
      <c r="C17" s="15"/>
      <c r="D17" s="15"/>
      <c r="E17" s="15"/>
      <c r="F17" s="15"/>
    </row>
    <row r="18" spans="1:6" ht="21" customHeight="1" x14ac:dyDescent="0.25">
      <c r="A18" s="13" t="s">
        <v>30</v>
      </c>
      <c r="B18" s="11">
        <f>+'Setembre 2018'!B20</f>
        <v>20.16</v>
      </c>
      <c r="C18" s="11">
        <f>+'Setembre 2018'!C20</f>
        <v>5005.66</v>
      </c>
      <c r="D18" s="11">
        <f>+'Setembre 2018'!D20</f>
        <v>3.21</v>
      </c>
      <c r="E18" s="11">
        <f>+'Setembre 2018'!E20</f>
        <v>2730.21</v>
      </c>
      <c r="F18" s="11">
        <f>+'Setembre 2018'!F20</f>
        <v>14.177859723599285</v>
      </c>
    </row>
    <row r="19" spans="1:6" ht="21" customHeight="1" x14ac:dyDescent="0.25">
      <c r="A19" s="13" t="s">
        <v>29</v>
      </c>
      <c r="B19" s="11">
        <f>+'Octubre 2018'!B20</f>
        <v>20.47</v>
      </c>
      <c r="C19" s="11">
        <f>+'Octubre 2018'!C20</f>
        <v>5918.8</v>
      </c>
      <c r="D19" s="11">
        <f>+'Octubre 2018'!D20</f>
        <v>36</v>
      </c>
      <c r="E19" s="11">
        <f>+'Octubre 2018'!E20</f>
        <v>796.18</v>
      </c>
      <c r="F19" s="11">
        <f>+'Octubre 2018'!F20</f>
        <v>22.311356995851064</v>
      </c>
    </row>
    <row r="20" spans="1:6" ht="21" customHeight="1" x14ac:dyDescent="0.25">
      <c r="A20" s="13" t="s">
        <v>31</v>
      </c>
      <c r="B20" s="11">
        <f>+'Novembre 2018'!B18</f>
        <v>11.32</v>
      </c>
      <c r="C20" s="11">
        <f>+'Novembre 2018'!C18</f>
        <v>39801.910000000003</v>
      </c>
      <c r="D20" s="11">
        <f>+'Novembre 2018'!D18</f>
        <v>24.77</v>
      </c>
      <c r="E20" s="11">
        <f>+'Novembre 2018'!E18</f>
        <v>573.17999999999995</v>
      </c>
      <c r="F20" s="11">
        <f>+'Novembre 2018'!F18</f>
        <v>11.510941270966827</v>
      </c>
    </row>
    <row r="21" spans="1:6" ht="21" customHeight="1" x14ac:dyDescent="0.25">
      <c r="A21" s="13" t="s">
        <v>32</v>
      </c>
      <c r="B21" s="11">
        <f>+'DESEMBRE 2018'!B18</f>
        <v>24.38</v>
      </c>
      <c r="C21" s="11">
        <f>+'DESEMBRE 2018'!C18</f>
        <v>5326.23</v>
      </c>
      <c r="D21" s="11">
        <f>+'DESEMBRE 2018'!D18</f>
        <v>1.75</v>
      </c>
      <c r="E21" s="11">
        <f>+'DESEMBRE 2018'!E18</f>
        <v>24293.18</v>
      </c>
      <c r="F21" s="11">
        <f>+'DESEMBRE 2018'!F18</f>
        <v>5.819378319824736</v>
      </c>
    </row>
    <row r="23" spans="1:6" ht="32.25" customHeight="1" x14ac:dyDescent="0.25">
      <c r="A23" s="61"/>
      <c r="B23" s="61"/>
      <c r="C23" s="61"/>
      <c r="D23" s="61"/>
      <c r="E23" s="61"/>
      <c r="F23" s="61"/>
    </row>
  </sheetData>
  <mergeCells count="2">
    <mergeCell ref="A8:F8"/>
    <mergeCell ref="A23:F23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1"/>
  <sheetViews>
    <sheetView zoomScaleNormal="100" zoomScaleSheetLayoutView="100" workbookViewId="0">
      <selection activeCell="O27" sqref="O27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8" spans="1:6" s="5" customFormat="1" ht="21" customHeight="1" x14ac:dyDescent="0.25">
      <c r="A8" s="58" t="s">
        <v>20</v>
      </c>
      <c r="B8" s="59"/>
      <c r="C8" s="59"/>
      <c r="D8" s="59"/>
      <c r="E8" s="59"/>
      <c r="F8" s="60"/>
    </row>
    <row r="9" spans="1:6" s="1" customFormat="1" ht="60" x14ac:dyDescent="0.25">
      <c r="A9" s="6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</row>
    <row r="10" spans="1:6" ht="21.75" customHeight="1" x14ac:dyDescent="0.25">
      <c r="A10" s="9" t="s">
        <v>21</v>
      </c>
      <c r="B10" s="8">
        <f>+'Gener 2018'!B21</f>
        <v>-15.86</v>
      </c>
      <c r="C10" s="8">
        <f>+'Gener 2018'!C21</f>
        <v>238088.52</v>
      </c>
      <c r="D10" s="8">
        <f>+'Gener 2018'!D21</f>
        <v>-24.69</v>
      </c>
      <c r="E10" s="8">
        <f>+'Gener 2018'!E21</f>
        <v>34482.089999999997</v>
      </c>
      <c r="F10" s="8">
        <f>+'Gener 2018'!F21</f>
        <v>-16.977056804840405</v>
      </c>
    </row>
    <row r="11" spans="1:6" ht="21" customHeight="1" x14ac:dyDescent="0.25">
      <c r="A11" s="13" t="s">
        <v>22</v>
      </c>
      <c r="B11" s="8">
        <f>+'Febrer 2018'!B21</f>
        <v>-22.4</v>
      </c>
      <c r="C11" s="8">
        <f>+'Febrer 2018'!C21</f>
        <v>159837.73000000001</v>
      </c>
      <c r="D11" s="8">
        <f>+'Febrer 2018'!D21</f>
        <v>-25.31</v>
      </c>
      <c r="E11" s="8">
        <f>+'Febrer 2018'!E21</f>
        <v>107331.94</v>
      </c>
      <c r="F11" s="8">
        <f>+'Febrer 2018'!F21</f>
        <v>-23.569054651300799</v>
      </c>
    </row>
    <row r="12" spans="1:6" ht="21" customHeight="1" x14ac:dyDescent="0.25">
      <c r="A12" s="13" t="s">
        <v>23</v>
      </c>
      <c r="B12" s="8">
        <f>+'Març 2018'!B21</f>
        <v>-23.75</v>
      </c>
      <c r="C12" s="8">
        <f>+'Març 2018'!C21</f>
        <v>245904.27</v>
      </c>
      <c r="D12" s="8">
        <f>+'Març 2018'!D21</f>
        <v>-17.36</v>
      </c>
      <c r="E12" s="8">
        <f>+'Març 2018'!E21</f>
        <v>167341.53</v>
      </c>
      <c r="F12" s="8">
        <f>+'Març 2018'!F21</f>
        <v>-21.16240594169378</v>
      </c>
    </row>
    <row r="13" spans="1:6" ht="21" customHeight="1" x14ac:dyDescent="0.25">
      <c r="A13" s="13" t="s">
        <v>24</v>
      </c>
      <c r="B13" s="8">
        <f>+'Abril 2018'!B21</f>
        <v>0.12</v>
      </c>
      <c r="C13" s="8">
        <f>+'Abril 2018'!C21</f>
        <v>359450.1</v>
      </c>
      <c r="D13" s="8">
        <f>+'Abril 2018'!D21</f>
        <v>122</v>
      </c>
      <c r="E13" s="8">
        <f>+'Abril 2018'!E21</f>
        <v>67.760000000000005</v>
      </c>
      <c r="F13" s="8">
        <f>+'Abril 2018'!F21</f>
        <v>0.14297128938184045</v>
      </c>
    </row>
    <row r="14" spans="1:6" ht="21" customHeight="1" x14ac:dyDescent="0.25">
      <c r="A14" s="13" t="s">
        <v>25</v>
      </c>
      <c r="B14" s="8">
        <f>+'Maig 2018'!B21</f>
        <v>0.18</v>
      </c>
      <c r="C14" s="8">
        <f>+'Maig 2018'!C21</f>
        <v>429842.56</v>
      </c>
      <c r="D14" s="8">
        <f>+'Maig 2018'!D21</f>
        <v>0</v>
      </c>
      <c r="E14" s="8">
        <f>+'Maig 2018'!E21</f>
        <v>0</v>
      </c>
      <c r="F14" s="8">
        <f>+'Maig 2018'!F21</f>
        <v>0.18</v>
      </c>
    </row>
    <row r="15" spans="1:6" ht="21" customHeight="1" x14ac:dyDescent="0.25">
      <c r="A15" s="13" t="s">
        <v>26</v>
      </c>
      <c r="B15" s="8">
        <f>+'Juny 2018'!B20</f>
        <v>0.12</v>
      </c>
      <c r="C15" s="8">
        <f>+'Juny 2018'!C20</f>
        <v>527162.78</v>
      </c>
      <c r="D15" s="8">
        <f>+'Juny 2018'!D20</f>
        <v>0</v>
      </c>
      <c r="E15" s="8">
        <f>+'Juny 2018'!E20</f>
        <v>0</v>
      </c>
      <c r="F15" s="8">
        <f>+'Juny 2018'!F20</f>
        <v>0.12</v>
      </c>
    </row>
    <row r="16" spans="1:6" ht="21" customHeight="1" x14ac:dyDescent="0.25">
      <c r="A16" s="13" t="s">
        <v>27</v>
      </c>
      <c r="B16" s="11">
        <f>+'Juliol 2018'!B20</f>
        <v>0.27</v>
      </c>
      <c r="C16" s="11">
        <f>+'Juliol 2018'!C20</f>
        <v>296138.18</v>
      </c>
      <c r="D16" s="11">
        <f>+'Juliol 2018'!D20</f>
        <v>20.8</v>
      </c>
      <c r="E16" s="11">
        <f>+'Juliol 2018'!E20</f>
        <v>17815.75</v>
      </c>
      <c r="F16" s="11">
        <f>+'Juliol 2018'!F20</f>
        <v>1.4350032458583972</v>
      </c>
    </row>
    <row r="17" spans="1:6" ht="21" customHeight="1" x14ac:dyDescent="0.25">
      <c r="A17" s="13" t="s">
        <v>28</v>
      </c>
      <c r="B17" s="11">
        <f>+'Agost 2018'!B20</f>
        <v>1.38</v>
      </c>
      <c r="C17" s="11">
        <f>+'Agost 2018'!C20</f>
        <v>325347.31</v>
      </c>
      <c r="D17" s="11">
        <f>+'Agost 2018'!D20</f>
        <v>0</v>
      </c>
      <c r="E17" s="11">
        <f>+'Agost 2018'!E20</f>
        <v>0</v>
      </c>
      <c r="F17" s="11">
        <f>+'Agost 2018'!F20</f>
        <v>1.38</v>
      </c>
    </row>
    <row r="18" spans="1:6" ht="21" customHeight="1" x14ac:dyDescent="0.25">
      <c r="A18" s="13" t="s">
        <v>30</v>
      </c>
      <c r="B18" s="11">
        <f>+'Setembre 2018'!B21</f>
        <v>0.66</v>
      </c>
      <c r="C18" s="11">
        <f>+'Setembre 2018'!C21</f>
        <v>196519.79</v>
      </c>
      <c r="D18" s="11">
        <f>+'Setembre 2018'!D21</f>
        <v>0</v>
      </c>
      <c r="E18" s="11">
        <f>+'Setembre 2018'!E21</f>
        <v>0</v>
      </c>
      <c r="F18" s="11">
        <f>+'Setembre 2018'!F21</f>
        <v>0.66</v>
      </c>
    </row>
    <row r="19" spans="1:6" ht="21" customHeight="1" x14ac:dyDescent="0.25">
      <c r="A19" s="13" t="s">
        <v>29</v>
      </c>
      <c r="B19" s="11">
        <f>+'Octubre 2018'!B21</f>
        <v>1.48</v>
      </c>
      <c r="C19" s="11">
        <f>+'Octubre 2018'!C21</f>
        <v>313416.5</v>
      </c>
      <c r="D19" s="11">
        <f>+'Octubre 2018'!D21</f>
        <v>0</v>
      </c>
      <c r="E19" s="11">
        <f>+'Octubre 2018'!E21</f>
        <v>0</v>
      </c>
      <c r="F19" s="11">
        <f>+'Octubre 2018'!F21</f>
        <v>1.48</v>
      </c>
    </row>
    <row r="20" spans="1:6" ht="21" customHeight="1" x14ac:dyDescent="0.25">
      <c r="A20" s="13" t="s">
        <v>31</v>
      </c>
      <c r="B20" s="11">
        <f>+'Novembre 2018'!B19</f>
        <v>0.36</v>
      </c>
      <c r="C20" s="11">
        <f>+'Novembre 2018'!C19</f>
        <v>475365.66</v>
      </c>
      <c r="D20" s="11">
        <f>+'Novembre 2018'!D19</f>
        <v>0</v>
      </c>
      <c r="E20" s="11">
        <f>+'Novembre 2018'!E19</f>
        <v>0</v>
      </c>
      <c r="F20" s="11">
        <f>+'Novembre 2018'!F19</f>
        <v>0.36</v>
      </c>
    </row>
    <row r="21" spans="1:6" ht="21" customHeight="1" x14ac:dyDescent="0.25">
      <c r="A21" s="13" t="s">
        <v>32</v>
      </c>
      <c r="B21" s="11">
        <f>+'DESEMBRE 2018'!B19</f>
        <v>1.23</v>
      </c>
      <c r="C21" s="11">
        <f>+'DESEMBRE 2018'!C19</f>
        <v>448086.37</v>
      </c>
      <c r="D21" s="11">
        <f>+'DESEMBRE 2018'!D19</f>
        <v>0.35</v>
      </c>
      <c r="E21" s="11">
        <f>+'DESEMBRE 2018'!E19</f>
        <v>121490.51</v>
      </c>
      <c r="F21" s="11">
        <f>+'DESEMBRE 2018'!F19</f>
        <v>1.0422963684902378</v>
      </c>
    </row>
  </sheetData>
  <mergeCells count="1">
    <mergeCell ref="A8:F8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3"/>
  <sheetViews>
    <sheetView zoomScaleNormal="100" zoomScaleSheetLayoutView="100" workbookViewId="0">
      <selection activeCell="Q26" sqref="Q26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8" spans="1:6" s="5" customFormat="1" ht="21" customHeight="1" x14ac:dyDescent="0.25">
      <c r="A8" s="58" t="s">
        <v>20</v>
      </c>
      <c r="B8" s="59"/>
      <c r="C8" s="59"/>
      <c r="D8" s="59"/>
      <c r="E8" s="59"/>
      <c r="F8" s="60"/>
    </row>
    <row r="9" spans="1:6" s="1" customFormat="1" ht="60" x14ac:dyDescent="0.25">
      <c r="A9" s="6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</row>
    <row r="10" spans="1:6" ht="21.75" customHeight="1" x14ac:dyDescent="0.25">
      <c r="A10" s="9" t="s">
        <v>21</v>
      </c>
      <c r="B10" s="14">
        <f>+'Gener 2018'!B23</f>
        <v>23.42</v>
      </c>
      <c r="C10" s="14">
        <f>+'Gener 2018'!C23</f>
        <v>163799.26999999999</v>
      </c>
      <c r="D10" s="14">
        <f>+'Gener 2018'!D23</f>
        <v>23.13</v>
      </c>
      <c r="E10" s="14">
        <f>+'Gener 2018'!E23</f>
        <v>159625.56</v>
      </c>
      <c r="F10" s="14">
        <f>+'Gener 2018'!F23</f>
        <v>23.276871185802282</v>
      </c>
    </row>
    <row r="11" spans="1:6" ht="21" customHeight="1" x14ac:dyDescent="0.25">
      <c r="A11" s="13" t="s">
        <v>22</v>
      </c>
      <c r="B11" s="14">
        <f>+'Febrer 2018'!B23</f>
        <v>23.13</v>
      </c>
      <c r="C11" s="14">
        <f>+'Febrer 2018'!C23</f>
        <v>159625.56</v>
      </c>
      <c r="D11" s="14">
        <f>+'Febrer 2018'!D23</f>
        <v>24.28</v>
      </c>
      <c r="E11" s="14">
        <f>+'Febrer 2018'!E23</f>
        <v>184859.96</v>
      </c>
      <c r="F11" s="14">
        <f>+'Febrer 2018'!F23</f>
        <v>23.747120144846726</v>
      </c>
    </row>
    <row r="12" spans="1:6" ht="21" customHeight="1" x14ac:dyDescent="0.25">
      <c r="A12" s="13" t="s">
        <v>23</v>
      </c>
      <c r="B12" s="14">
        <f>+'Març 2018'!B23</f>
        <v>32.28</v>
      </c>
      <c r="C12" s="14">
        <f>+'Març 2018'!C23</f>
        <v>183025.55</v>
      </c>
      <c r="D12" s="14">
        <f>+'Març 2018'!D23</f>
        <v>23.33</v>
      </c>
      <c r="E12" s="14">
        <f>+'Març 2018'!E23</f>
        <v>209450.71</v>
      </c>
      <c r="F12" s="14">
        <f>+'Març 2018'!F23</f>
        <v>27.503701289601565</v>
      </c>
    </row>
    <row r="13" spans="1:6" ht="21" customHeight="1" x14ac:dyDescent="0.25">
      <c r="A13" s="13" t="s">
        <v>24</v>
      </c>
      <c r="B13" s="14">
        <f>+'Abril 2018'!B23</f>
        <v>29.55</v>
      </c>
      <c r="C13" s="14">
        <f>+'Abril 2018'!C23</f>
        <v>228416.74</v>
      </c>
      <c r="D13" s="14">
        <f>+'Abril 2018'!D23</f>
        <v>26.39</v>
      </c>
      <c r="E13" s="14">
        <f>+'Abril 2018'!E23</f>
        <v>208472.17</v>
      </c>
      <c r="F13" s="14">
        <f>+'Abril 2018'!F23</f>
        <v>28.042129138274532</v>
      </c>
    </row>
    <row r="14" spans="1:6" ht="21" customHeight="1" x14ac:dyDescent="0.25">
      <c r="A14" s="13" t="s">
        <v>25</v>
      </c>
      <c r="B14" s="14">
        <f>+'Maig 2018'!B23</f>
        <v>35.450000000000003</v>
      </c>
      <c r="C14" s="14">
        <f>+'Maig 2018'!C23</f>
        <v>219588.05</v>
      </c>
      <c r="D14" s="14">
        <f>+'Maig 2018'!D23</f>
        <v>23.73</v>
      </c>
      <c r="E14" s="14">
        <f>+'Maig 2018'!E23</f>
        <v>295825.58</v>
      </c>
      <c r="F14" s="14">
        <f>+'Maig 2018'!F23</f>
        <v>28.723216702476421</v>
      </c>
    </row>
    <row r="15" spans="1:6" ht="21" customHeight="1" x14ac:dyDescent="0.25">
      <c r="A15" s="13" t="s">
        <v>26</v>
      </c>
      <c r="B15" s="14">
        <f>+'Juny 2018'!B21</f>
        <v>28.36</v>
      </c>
      <c r="C15" s="14">
        <f>+'Juny 2018'!C21</f>
        <v>209339.19</v>
      </c>
      <c r="D15" s="14">
        <f>+'Juny 2018'!D21</f>
        <v>29.66</v>
      </c>
      <c r="E15" s="14">
        <f>+'Juny 2018'!E21</f>
        <v>335584.36</v>
      </c>
      <c r="F15" s="14">
        <f>+'Juny 2018'!F21</f>
        <v>29.160588757817493</v>
      </c>
    </row>
    <row r="16" spans="1:6" ht="21" customHeight="1" x14ac:dyDescent="0.25">
      <c r="A16" s="13" t="s">
        <v>27</v>
      </c>
      <c r="B16" s="14">
        <f>+'Juliol 2018'!B21</f>
        <v>31.82</v>
      </c>
      <c r="C16" s="14">
        <f>+'Juliol 2018'!C21</f>
        <v>254034.2</v>
      </c>
      <c r="D16" s="14">
        <f>+'Juliol 2018'!D21</f>
        <v>38.01</v>
      </c>
      <c r="E16" s="14">
        <f>+'Juliol 2018'!E21</f>
        <v>340794.3</v>
      </c>
      <c r="F16" s="14">
        <f>+'Juliol 2018'!F21</f>
        <v>35.366428452907009</v>
      </c>
    </row>
    <row r="17" spans="1:6" ht="21" customHeight="1" x14ac:dyDescent="0.25">
      <c r="A17" s="13" t="s">
        <v>28</v>
      </c>
      <c r="B17" s="14">
        <f>+'Agost 2018'!B21</f>
        <v>45.35</v>
      </c>
      <c r="C17" s="14">
        <f>+'Agost 2018'!C21</f>
        <v>284212.36</v>
      </c>
      <c r="D17" s="14">
        <f>+'Agost 2018'!D21</f>
        <v>32.299999999999997</v>
      </c>
      <c r="E17" s="14">
        <f>+'Agost 2018'!E21</f>
        <v>255235.4</v>
      </c>
      <c r="F17" s="14">
        <f>+'Agost 2018'!F21</f>
        <v>39.17549670796668</v>
      </c>
    </row>
    <row r="18" spans="1:6" ht="21" customHeight="1" x14ac:dyDescent="0.25">
      <c r="A18" s="13" t="s">
        <v>30</v>
      </c>
      <c r="B18" s="14">
        <f>+'Setembre 2018'!B22</f>
        <v>34.54</v>
      </c>
      <c r="C18" s="14">
        <f>+'Setembre 2018'!C22</f>
        <v>278349.71000000002</v>
      </c>
      <c r="D18" s="14">
        <f>+'Setembre 2018'!D22</f>
        <v>29.04</v>
      </c>
      <c r="E18" s="14">
        <f>+'Setembre 2018'!E22</f>
        <v>270280.13</v>
      </c>
      <c r="F18" s="14">
        <f>+'Setembre 2018'!F22</f>
        <v>31.830448665716027</v>
      </c>
    </row>
    <row r="19" spans="1:6" ht="21" customHeight="1" x14ac:dyDescent="0.25">
      <c r="A19" s="13" t="s">
        <v>29</v>
      </c>
      <c r="B19" s="14">
        <f>+'Octubre 2018'!B22</f>
        <v>32.69</v>
      </c>
      <c r="C19" s="14">
        <f>+'Octubre 2018'!C22</f>
        <v>238394.75</v>
      </c>
      <c r="D19" s="14">
        <f>+'Octubre 2018'!D22</f>
        <v>33.85</v>
      </c>
      <c r="E19" s="14">
        <f>+'Octubre 2018'!E22</f>
        <v>284776.92</v>
      </c>
      <c r="F19" s="14">
        <f>+'Octubre 2018'!F22</f>
        <v>33.321420327480652</v>
      </c>
    </row>
    <row r="20" spans="1:6" ht="21" customHeight="1" x14ac:dyDescent="0.25">
      <c r="A20" s="13" t="s">
        <v>31</v>
      </c>
      <c r="B20" s="14">
        <f>+'Novembre 2018'!B20</f>
        <v>33.32</v>
      </c>
      <c r="C20" s="14">
        <f>+'Novembre 2018'!C20</f>
        <v>234377.85</v>
      </c>
      <c r="D20" s="14">
        <f>+'Novembre 2018'!D20</f>
        <v>27.36</v>
      </c>
      <c r="E20" s="14">
        <f>+'Novembre 2018'!E20</f>
        <v>277151.39</v>
      </c>
      <c r="F20" s="14">
        <f>+'Novembre 2018'!F20</f>
        <v>30.090815517017173</v>
      </c>
    </row>
    <row r="21" spans="1:6" ht="21" customHeight="1" x14ac:dyDescent="0.25">
      <c r="A21" s="13" t="s">
        <v>32</v>
      </c>
      <c r="B21" s="14">
        <f>+'DESEMBRE 2018'!B20</f>
        <v>41.23</v>
      </c>
      <c r="C21" s="14">
        <f>+'DESEMBRE 2018'!C20</f>
        <v>282992</v>
      </c>
      <c r="D21" s="14">
        <f>+'DESEMBRE 2018'!D20</f>
        <v>46.94</v>
      </c>
      <c r="E21" s="14">
        <f>+'DESEMBRE 2018'!E20</f>
        <v>246663.17</v>
      </c>
      <c r="F21" s="14">
        <f>+'DESEMBRE 2018'!F20</f>
        <v>43.889176725679832</v>
      </c>
    </row>
    <row r="23" spans="1:6" ht="33.75" customHeight="1" x14ac:dyDescent="0.25">
      <c r="A23" s="61"/>
      <c r="B23" s="61"/>
      <c r="C23" s="61"/>
      <c r="D23" s="61"/>
      <c r="E23" s="61"/>
      <c r="F23" s="61"/>
    </row>
  </sheetData>
  <mergeCells count="2">
    <mergeCell ref="A8:F8"/>
    <mergeCell ref="A23:F23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1"/>
  <sheetViews>
    <sheetView zoomScaleNormal="100" zoomScaleSheetLayoutView="100" workbookViewId="0">
      <selection activeCell="K22" sqref="K22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8" spans="1:6" s="5" customFormat="1" ht="21" customHeight="1" x14ac:dyDescent="0.25">
      <c r="A8" s="58" t="s">
        <v>20</v>
      </c>
      <c r="B8" s="59"/>
      <c r="C8" s="59"/>
      <c r="D8" s="59"/>
      <c r="E8" s="59"/>
      <c r="F8" s="60"/>
    </row>
    <row r="9" spans="1:6" s="1" customFormat="1" ht="60" x14ac:dyDescent="0.25">
      <c r="A9" s="6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</row>
    <row r="10" spans="1:6" ht="21.75" customHeight="1" x14ac:dyDescent="0.25">
      <c r="A10" s="9" t="s">
        <v>21</v>
      </c>
      <c r="B10" s="8">
        <f>+'Gener 2018'!B22</f>
        <v>-8.76</v>
      </c>
      <c r="C10" s="8">
        <f>+'Gener 2018'!C22</f>
        <v>31364.5</v>
      </c>
      <c r="D10" s="8">
        <f>+'Gener 2018'!D22</f>
        <v>-15.6</v>
      </c>
      <c r="E10" s="8">
        <f>+'Gener 2018'!E22</f>
        <v>30171.72</v>
      </c>
      <c r="F10" s="8">
        <f>+'Gener 2018'!F22</f>
        <v>-12.113708836844381</v>
      </c>
    </row>
    <row r="11" spans="1:6" ht="21" customHeight="1" x14ac:dyDescent="0.25">
      <c r="A11" s="13" t="s">
        <v>22</v>
      </c>
      <c r="B11" s="8">
        <f>+'Febrer 2018'!B22</f>
        <v>-2.79</v>
      </c>
      <c r="C11" s="8">
        <f>+'Febrer 2018'!C22</f>
        <v>46577.3</v>
      </c>
      <c r="D11" s="8">
        <f>+'Febrer 2018'!D22</f>
        <v>-18.88</v>
      </c>
      <c r="E11" s="8">
        <f>+'Febrer 2018'!E22</f>
        <v>27984.02</v>
      </c>
      <c r="F11" s="8">
        <f>+'Febrer 2018'!F22</f>
        <v>-8.8288265899798972</v>
      </c>
    </row>
    <row r="12" spans="1:6" ht="21" customHeight="1" x14ac:dyDescent="0.25">
      <c r="A12" s="13" t="s">
        <v>23</v>
      </c>
      <c r="B12" s="8">
        <f>+'Març 2018'!B22</f>
        <v>-18.32</v>
      </c>
      <c r="C12" s="8">
        <f>+'Març 2018'!C22</f>
        <v>71751.3</v>
      </c>
      <c r="D12" s="8">
        <f>+'Març 2018'!D22</f>
        <v>-23.52</v>
      </c>
      <c r="E12" s="8">
        <f>+'Març 2018'!E22</f>
        <v>14322.59</v>
      </c>
      <c r="F12" s="8">
        <f>+'Març 2018'!F22</f>
        <v>-19.185273638730632</v>
      </c>
    </row>
    <row r="13" spans="1:6" ht="21" customHeight="1" x14ac:dyDescent="0.25">
      <c r="A13" s="13" t="s">
        <v>24</v>
      </c>
      <c r="B13" s="8">
        <f>+'Abril 2018'!B22</f>
        <v>3.75</v>
      </c>
      <c r="C13" s="8">
        <f>+'Abril 2018'!C22</f>
        <v>48475.23</v>
      </c>
      <c r="D13" s="8">
        <f>+'Abril 2018'!D22</f>
        <v>4.83</v>
      </c>
      <c r="E13" s="8">
        <f>+'Abril 2018'!E22</f>
        <v>3976.91</v>
      </c>
      <c r="F13" s="8">
        <f>+'Abril 2018'!F22</f>
        <v>3.8318853682614287</v>
      </c>
    </row>
    <row r="14" spans="1:6" ht="21" customHeight="1" x14ac:dyDescent="0.25">
      <c r="A14" s="13" t="s">
        <v>25</v>
      </c>
      <c r="B14" s="8">
        <f>+'Maig 2018'!B22</f>
        <v>5.72</v>
      </c>
      <c r="C14" s="8">
        <f>+'Maig 2018'!C22</f>
        <v>58817.35</v>
      </c>
      <c r="D14" s="8">
        <f>+'Maig 2018'!D22</f>
        <v>3.53</v>
      </c>
      <c r="E14" s="8">
        <f>+'Maig 2018'!E22</f>
        <v>15188.99</v>
      </c>
      <c r="F14" s="8">
        <f>+'Maig 2018'!F22</f>
        <v>5.270526507593809</v>
      </c>
    </row>
    <row r="15" spans="1:6" ht="21" customHeight="1" x14ac:dyDescent="0.25">
      <c r="A15" s="13" t="s">
        <v>26</v>
      </c>
      <c r="B15" s="11">
        <f>+'Juny 2018'!B22</f>
        <v>6.64</v>
      </c>
      <c r="C15" s="11">
        <f>+'Juny 2018'!C22</f>
        <v>48970.83</v>
      </c>
      <c r="D15" s="11">
        <f>+'Juny 2018'!D22</f>
        <v>12.52</v>
      </c>
      <c r="E15" s="11">
        <f>+'Juny 2018'!E22</f>
        <v>42.6</v>
      </c>
      <c r="F15" s="11">
        <f>+'Juny 2018'!F22</f>
        <v>6.6451105992786061</v>
      </c>
    </row>
    <row r="16" spans="1:6" ht="21" customHeight="1" x14ac:dyDescent="0.25">
      <c r="A16" s="13" t="s">
        <v>27</v>
      </c>
      <c r="B16" s="11">
        <f>+'Juliol 2018'!B22</f>
        <v>15.37</v>
      </c>
      <c r="C16" s="11">
        <f>+'Juliol 2018'!C22</f>
        <v>38565.53</v>
      </c>
      <c r="D16" s="11">
        <f>+'Juliol 2018'!D22</f>
        <v>8.02</v>
      </c>
      <c r="E16" s="11">
        <f>+'Juliol 2018'!E22</f>
        <v>7594.47</v>
      </c>
      <c r="F16" s="11">
        <f>+'Juliol 2018'!F22</f>
        <v>14.160741886915076</v>
      </c>
    </row>
    <row r="17" spans="1:6" ht="21" customHeight="1" x14ac:dyDescent="0.25">
      <c r="A17" s="13" t="s">
        <v>28</v>
      </c>
      <c r="B17" s="11">
        <f>+'Agost 2018'!B22</f>
        <v>4.5999999999999996</v>
      </c>
      <c r="C17" s="11">
        <f>+'Agost 2018'!C22</f>
        <v>25402.36</v>
      </c>
      <c r="D17" s="11">
        <f>+'Agost 2018'!D22</f>
        <v>2.31</v>
      </c>
      <c r="E17" s="11">
        <f>+'Agost 2018'!E22</f>
        <v>13192.69</v>
      </c>
      <c r="F17" s="11">
        <f>+'Agost 2018'!F22</f>
        <v>3.8172244860416034</v>
      </c>
    </row>
    <row r="18" spans="1:6" ht="21" customHeight="1" x14ac:dyDescent="0.25">
      <c r="A18" s="13" t="s">
        <v>30</v>
      </c>
      <c r="B18" s="11">
        <f>+'Setembre 2018'!B23</f>
        <v>8.17</v>
      </c>
      <c r="C18" s="11">
        <f>+'Setembre 2018'!C23</f>
        <v>89820.22</v>
      </c>
      <c r="D18" s="11">
        <f>+'Setembre 2018'!D23</f>
        <v>4.51</v>
      </c>
      <c r="E18" s="11">
        <f>+'Setembre 2018'!E23</f>
        <v>4017.58</v>
      </c>
      <c r="F18" s="11">
        <f>+'Setembre 2018'!F23</f>
        <v>8.0133004311695277</v>
      </c>
    </row>
    <row r="19" spans="1:6" ht="21" customHeight="1" x14ac:dyDescent="0.25">
      <c r="A19" s="13" t="s">
        <v>29</v>
      </c>
      <c r="B19" s="11">
        <f>+'Octubre 2018'!B23</f>
        <v>6.04</v>
      </c>
      <c r="C19" s="11">
        <f>+'Octubre 2018'!C23</f>
        <v>54385.97</v>
      </c>
      <c r="D19" s="11">
        <f>+'Octubre 2018'!D23</f>
        <v>6.05</v>
      </c>
      <c r="E19" s="11">
        <f>+'Octubre 2018'!E23</f>
        <v>7213.81</v>
      </c>
      <c r="F19" s="11">
        <f>+'Octubre 2018'!F23</f>
        <v>6.0411710772343676</v>
      </c>
    </row>
    <row r="20" spans="1:6" ht="21" customHeight="1" x14ac:dyDescent="0.25">
      <c r="A20" s="13" t="s">
        <v>31</v>
      </c>
      <c r="B20" s="11">
        <f>+'Novembre 2018'!B21</f>
        <v>5.3</v>
      </c>
      <c r="C20" s="11">
        <f>+'Novembre 2018'!C21</f>
        <v>55357.36</v>
      </c>
      <c r="D20" s="11">
        <f>+'Novembre 2018'!D21</f>
        <v>10.19</v>
      </c>
      <c r="E20" s="11">
        <f>+'Novembre 2018'!E21</f>
        <v>7071.79</v>
      </c>
      <c r="F20" s="11">
        <f>+'Novembre 2018'!F21</f>
        <v>5.8539247787291666</v>
      </c>
    </row>
    <row r="21" spans="1:6" ht="21" customHeight="1" x14ac:dyDescent="0.25">
      <c r="A21" s="13" t="s">
        <v>32</v>
      </c>
      <c r="B21" s="11">
        <f>+'DESEMBRE 2018'!B21</f>
        <v>4.78</v>
      </c>
      <c r="C21" s="11">
        <f>+'DESEMBRE 2018'!C21</f>
        <v>51599.71</v>
      </c>
      <c r="D21" s="11">
        <f>+'DESEMBRE 2018'!D21</f>
        <v>0.42</v>
      </c>
      <c r="E21" s="11">
        <f>+'DESEMBRE 2018'!E21</f>
        <v>45017.25</v>
      </c>
      <c r="F21" s="11">
        <f>+'DESEMBRE 2018'!F21</f>
        <v>2.748522193205003</v>
      </c>
    </row>
  </sheetData>
  <mergeCells count="1">
    <mergeCell ref="A8:F8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2"/>
  <sheetViews>
    <sheetView zoomScaleNormal="100" zoomScaleSheetLayoutView="100" workbookViewId="0">
      <selection activeCell="Q26" sqref="Q26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9" spans="1:6" s="5" customFormat="1" ht="21" customHeight="1" x14ac:dyDescent="0.25">
      <c r="A9" s="58" t="s">
        <v>20</v>
      </c>
      <c r="B9" s="59"/>
      <c r="C9" s="59"/>
      <c r="D9" s="59"/>
      <c r="E9" s="59"/>
      <c r="F9" s="60"/>
    </row>
    <row r="10" spans="1:6" s="1" customFormat="1" ht="60" x14ac:dyDescent="0.25">
      <c r="A10" s="6" t="s">
        <v>10</v>
      </c>
      <c r="B10" s="7" t="s">
        <v>11</v>
      </c>
      <c r="C10" s="7" t="s">
        <v>12</v>
      </c>
      <c r="D10" s="7" t="s">
        <v>13</v>
      </c>
      <c r="E10" s="7" t="s">
        <v>14</v>
      </c>
      <c r="F10" s="7" t="s">
        <v>15</v>
      </c>
    </row>
    <row r="11" spans="1:6" ht="21.75" customHeight="1" x14ac:dyDescent="0.25">
      <c r="A11" s="9" t="s">
        <v>21</v>
      </c>
      <c r="B11" s="8">
        <f>+'Gener 2018'!B16</f>
        <v>0.57999999999999996</v>
      </c>
      <c r="C11" s="8">
        <f>+'Gener 2018'!C16</f>
        <v>3279.24</v>
      </c>
      <c r="D11" s="8">
        <f>+'Gener 2018'!D16</f>
        <v>-24</v>
      </c>
      <c r="E11" s="8">
        <f>+'Gener 2018'!E16</f>
        <v>822.8</v>
      </c>
      <c r="F11" s="8">
        <f>+'Gener 2018'!F16</f>
        <v>-4.3503332000663075</v>
      </c>
    </row>
    <row r="12" spans="1:6" ht="21" customHeight="1" x14ac:dyDescent="0.25">
      <c r="A12" s="13" t="s">
        <v>22</v>
      </c>
      <c r="B12" s="8">
        <f>+'Febrer 2018'!B16</f>
        <v>0</v>
      </c>
      <c r="C12" s="8">
        <f>+'Febrer 2018'!C16</f>
        <v>0</v>
      </c>
      <c r="D12" s="8">
        <f>+'Febrer 2018'!D16</f>
        <v>-4.55</v>
      </c>
      <c r="E12" s="8">
        <f>+'Febrer 2018'!E16</f>
        <v>1690.97</v>
      </c>
      <c r="F12" s="8">
        <f>+'Febrer 2018'!F16</f>
        <v>-4.55</v>
      </c>
    </row>
    <row r="13" spans="1:6" ht="21" customHeight="1" x14ac:dyDescent="0.25">
      <c r="A13" s="13" t="s">
        <v>23</v>
      </c>
      <c r="B13" s="8">
        <f>+'Març 2018'!B16</f>
        <v>-8.83</v>
      </c>
      <c r="C13" s="8">
        <f>+'Març 2018'!C16</f>
        <v>3011.33</v>
      </c>
      <c r="D13" s="8">
        <f>+'Març 2018'!D16</f>
        <v>0</v>
      </c>
      <c r="E13" s="8">
        <f>+'Març 2018'!E16</f>
        <v>0</v>
      </c>
      <c r="F13" s="8">
        <f>+'Març 2018'!F16</f>
        <v>-8.83</v>
      </c>
    </row>
    <row r="14" spans="1:6" ht="21" customHeight="1" x14ac:dyDescent="0.25">
      <c r="A14" s="13" t="s">
        <v>24</v>
      </c>
      <c r="B14" s="8">
        <f>+'Abril 2018'!B16</f>
        <v>2.3199999999999998</v>
      </c>
      <c r="C14" s="8">
        <f>+'Abril 2018'!C16</f>
        <v>115.42</v>
      </c>
      <c r="D14" s="8">
        <f>+'Abril 2018'!D16</f>
        <v>0</v>
      </c>
      <c r="E14" s="8">
        <f>+'Abril 2018'!E16</f>
        <v>0</v>
      </c>
      <c r="F14" s="8">
        <f>+'Abril 2018'!F16</f>
        <v>2.3199999999999994</v>
      </c>
    </row>
    <row r="15" spans="1:6" ht="21" customHeight="1" x14ac:dyDescent="0.25">
      <c r="A15" s="13" t="s">
        <v>25</v>
      </c>
      <c r="B15" s="8">
        <f>+'Maig 2018'!B16</f>
        <v>5.97</v>
      </c>
      <c r="C15" s="8">
        <f>+'Maig 2018'!C16</f>
        <v>1261.32</v>
      </c>
      <c r="D15" s="8">
        <f>+'Maig 2018'!D16</f>
        <v>0</v>
      </c>
      <c r="E15" s="8">
        <f>+'Maig 2018'!E16</f>
        <v>0</v>
      </c>
      <c r="F15" s="8">
        <f>+'Maig 2018'!F16</f>
        <v>5.97</v>
      </c>
    </row>
    <row r="16" spans="1:6" ht="21" customHeight="1" x14ac:dyDescent="0.25">
      <c r="A16" s="13" t="s">
        <v>26</v>
      </c>
      <c r="B16" s="8">
        <f>+'Juny 2018'!B23</f>
        <v>4.5999999999999996</v>
      </c>
      <c r="C16" s="8">
        <f>+'Juny 2018'!C23</f>
        <v>225.35</v>
      </c>
      <c r="D16" s="8">
        <f>+'Juny 2018'!D23</f>
        <v>0</v>
      </c>
      <c r="E16" s="8">
        <f>+'Juny 2018'!E23</f>
        <v>0</v>
      </c>
      <c r="F16" s="8">
        <f>+'Juny 2018'!F23</f>
        <v>4.5999999999999996</v>
      </c>
    </row>
    <row r="17" spans="1:6" ht="21" customHeight="1" x14ac:dyDescent="0.25">
      <c r="A17" s="13" t="s">
        <v>27</v>
      </c>
      <c r="B17" s="11">
        <f>+'Juliol 2018'!B23</f>
        <v>6.94</v>
      </c>
      <c r="C17" s="11">
        <f>+'Juliol 2018'!C23</f>
        <v>3350.39</v>
      </c>
      <c r="D17" s="11">
        <f>+'Juliol 2018'!D23</f>
        <v>0</v>
      </c>
      <c r="E17" s="11">
        <f>+'Juliol 2018'!E23</f>
        <v>0</v>
      </c>
      <c r="F17" s="11">
        <f>+'Juliol 2018'!F23</f>
        <v>6.94</v>
      </c>
    </row>
    <row r="18" spans="1:6" ht="21" customHeight="1" x14ac:dyDescent="0.25">
      <c r="A18" s="13" t="s">
        <v>28</v>
      </c>
      <c r="B18" s="11">
        <f>+'Agost 2018'!B23</f>
        <v>21.64</v>
      </c>
      <c r="C18" s="11">
        <f>+'Agost 2018'!C23</f>
        <v>464.07</v>
      </c>
      <c r="D18" s="11">
        <f>+'Agost 2018'!D23</f>
        <v>0</v>
      </c>
      <c r="E18" s="11">
        <f>+'Agost 2018'!E23</f>
        <v>0</v>
      </c>
      <c r="F18" s="11">
        <f>+'Agost 2018'!F23</f>
        <v>21.64</v>
      </c>
    </row>
    <row r="19" spans="1:6" ht="21" customHeight="1" x14ac:dyDescent="0.25">
      <c r="A19" s="13" t="s">
        <v>30</v>
      </c>
      <c r="B19" s="11">
        <f>+'Setembre 2018'!B24</f>
        <v>2.98</v>
      </c>
      <c r="C19" s="11">
        <f>+'Setembre 2018'!C24</f>
        <v>862.62</v>
      </c>
      <c r="D19" s="11">
        <f>+'Setembre 2018'!D24</f>
        <v>0</v>
      </c>
      <c r="E19" s="11">
        <f>+'Setembre 2018'!E24</f>
        <v>0</v>
      </c>
      <c r="F19" s="11">
        <f>+'Setembre 2018'!F24</f>
        <v>2.98</v>
      </c>
    </row>
    <row r="20" spans="1:6" ht="21" customHeight="1" x14ac:dyDescent="0.25">
      <c r="A20" s="13" t="s">
        <v>29</v>
      </c>
      <c r="B20" s="11">
        <f>+'Octubre 2018'!B24</f>
        <v>2.4700000000000002</v>
      </c>
      <c r="C20" s="11">
        <f>+'Octubre 2018'!C24</f>
        <v>153.99</v>
      </c>
      <c r="D20" s="11">
        <f>+'Octubre 2018'!D24</f>
        <v>0</v>
      </c>
      <c r="E20" s="11">
        <f>+'Octubre 2018'!E24</f>
        <v>0</v>
      </c>
      <c r="F20" s="11">
        <f>+'Octubre 2018'!F24</f>
        <v>2.4700000000000002</v>
      </c>
    </row>
    <row r="21" spans="1:6" ht="21" customHeight="1" x14ac:dyDescent="0.25">
      <c r="A21" s="13" t="s">
        <v>31</v>
      </c>
      <c r="B21" s="11">
        <f>+'Novembre 2018'!B22</f>
        <v>8.86</v>
      </c>
      <c r="C21" s="11">
        <f>+'Novembre 2018'!C22</f>
        <v>8753.7800000000007</v>
      </c>
      <c r="D21" s="11">
        <f>+'Novembre 2018'!D22</f>
        <v>0</v>
      </c>
      <c r="E21" s="11">
        <f>+'Novembre 2018'!E22</f>
        <v>0</v>
      </c>
      <c r="F21" s="11">
        <f>+'Novembre 2018'!F22</f>
        <v>8.86</v>
      </c>
    </row>
    <row r="22" spans="1:6" ht="21" customHeight="1" x14ac:dyDescent="0.25">
      <c r="A22" s="13" t="s">
        <v>32</v>
      </c>
      <c r="B22" s="11">
        <f>+'DESEMBRE 2018'!B22</f>
        <v>8.76</v>
      </c>
      <c r="C22" s="11">
        <f>+'DESEMBRE 2018'!C22</f>
        <v>558.42999999999995</v>
      </c>
      <c r="D22" s="11">
        <f>+'DESEMBRE 2018'!D22</f>
        <v>0</v>
      </c>
      <c r="E22" s="11">
        <f>+'DESEMBRE 2018'!E22</f>
        <v>0</v>
      </c>
      <c r="F22" s="11">
        <f>+'DESEMBRE 2018'!F22</f>
        <v>8.76</v>
      </c>
    </row>
  </sheetData>
  <mergeCells count="1">
    <mergeCell ref="A9:F9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9:J25"/>
  <sheetViews>
    <sheetView showGridLines="0" view="pageBreakPreview" zoomScaleNormal="100" zoomScaleSheetLayoutView="100" workbookViewId="0">
      <selection activeCell="G12" sqref="G12"/>
    </sheetView>
  </sheetViews>
  <sheetFormatPr defaultColWidth="11.42578125" defaultRowHeight="15" x14ac:dyDescent="0.25"/>
  <cols>
    <col min="1" max="1" width="54.140625" style="16" customWidth="1"/>
    <col min="2" max="6" width="15.28515625" style="26" customWidth="1"/>
    <col min="7" max="7" width="11.42578125" style="16" customWidth="1"/>
    <col min="8" max="10" width="11.42578125" style="16" hidden="1" customWidth="1"/>
    <col min="11" max="16384" width="11.42578125" style="16"/>
  </cols>
  <sheetData>
    <row r="9" spans="1:10" ht="21" customHeight="1" x14ac:dyDescent="0.25">
      <c r="A9" s="48" t="s">
        <v>16</v>
      </c>
      <c r="B9" s="49"/>
      <c r="C9" s="49"/>
      <c r="D9" s="49"/>
      <c r="E9" s="49"/>
      <c r="F9" s="50"/>
    </row>
    <row r="10" spans="1:10" ht="21" customHeight="1" x14ac:dyDescent="0.25">
      <c r="A10" s="51" t="s">
        <v>36</v>
      </c>
      <c r="B10" s="52"/>
      <c r="C10" s="52"/>
      <c r="D10" s="52"/>
      <c r="E10" s="52"/>
      <c r="F10" s="53"/>
    </row>
    <row r="11" spans="1:10" s="17" customFormat="1" ht="60" x14ac:dyDescent="0.25">
      <c r="A11" s="6" t="s">
        <v>0</v>
      </c>
      <c r="B11" s="7" t="s">
        <v>11</v>
      </c>
      <c r="C11" s="7" t="s">
        <v>12</v>
      </c>
      <c r="D11" s="7" t="s">
        <v>13</v>
      </c>
      <c r="E11" s="7" t="s">
        <v>14</v>
      </c>
      <c r="F11" s="7" t="s">
        <v>15</v>
      </c>
    </row>
    <row r="12" spans="1:10" s="21" customFormat="1" ht="21.75" customHeight="1" x14ac:dyDescent="0.25">
      <c r="A12" s="18" t="s">
        <v>1</v>
      </c>
      <c r="B12" s="19">
        <v>20.440000000000001</v>
      </c>
      <c r="C12" s="20">
        <v>1548707.15</v>
      </c>
      <c r="D12" s="19">
        <v>14.2</v>
      </c>
      <c r="E12" s="20">
        <v>900231.57</v>
      </c>
      <c r="F12" s="19">
        <f t="shared" ref="F12:F23" si="0">+((B12*C12)+(D12*E12))/(C12+E12)</f>
        <v>18.146171677174511</v>
      </c>
      <c r="H12" s="21">
        <f>+B12*C12</f>
        <v>31655574.146000002</v>
      </c>
      <c r="I12" s="21">
        <f>+D12*E12</f>
        <v>12783288.293999998</v>
      </c>
      <c r="J12" s="21">
        <f>+H12+I12</f>
        <v>44438862.439999998</v>
      </c>
    </row>
    <row r="13" spans="1:10" s="21" customFormat="1" ht="21.75" customHeight="1" x14ac:dyDescent="0.25">
      <c r="A13" s="18" t="s">
        <v>2</v>
      </c>
      <c r="B13" s="19">
        <v>47.42</v>
      </c>
      <c r="C13" s="20">
        <v>261586.65</v>
      </c>
      <c r="D13" s="19">
        <v>6.04</v>
      </c>
      <c r="E13" s="20">
        <v>410463.19</v>
      </c>
      <c r="F13" s="19">
        <f t="shared" si="0"/>
        <v>22.146626224328841</v>
      </c>
      <c r="H13" s="21">
        <f t="shared" ref="H13:H23" si="1">+B13*C13</f>
        <v>12404438.943</v>
      </c>
      <c r="I13" s="21">
        <f t="shared" ref="I13:I23" si="2">+D13*E13</f>
        <v>2479197.6675999998</v>
      </c>
      <c r="J13" s="21">
        <f t="shared" ref="J13:J23" si="3">+H13+I13</f>
        <v>14883636.6106</v>
      </c>
    </row>
    <row r="14" spans="1:10" s="21" customFormat="1" ht="21.75" customHeight="1" x14ac:dyDescent="0.25">
      <c r="A14" s="18" t="s">
        <v>3</v>
      </c>
      <c r="B14" s="19">
        <v>10.29</v>
      </c>
      <c r="C14" s="20">
        <v>126560.95</v>
      </c>
      <c r="D14" s="19">
        <v>-1.68</v>
      </c>
      <c r="E14" s="20">
        <v>341014.55</v>
      </c>
      <c r="F14" s="19">
        <f t="shared" si="0"/>
        <v>1.5599785093530349</v>
      </c>
      <c r="H14" s="21">
        <f t="shared" si="1"/>
        <v>1302312.1754999999</v>
      </c>
      <c r="I14" s="21">
        <f t="shared" si="2"/>
        <v>-572904.4439999999</v>
      </c>
      <c r="J14" s="21">
        <f t="shared" si="3"/>
        <v>729407.73149999999</v>
      </c>
    </row>
    <row r="15" spans="1:10" s="21" customFormat="1" ht="21.75" customHeight="1" x14ac:dyDescent="0.25">
      <c r="A15" s="18" t="s">
        <v>4</v>
      </c>
      <c r="B15" s="19">
        <v>48.56</v>
      </c>
      <c r="C15" s="20">
        <v>9938.57</v>
      </c>
      <c r="D15" s="19">
        <v>39.97</v>
      </c>
      <c r="E15" s="20">
        <v>51508.46</v>
      </c>
      <c r="F15" s="19">
        <f t="shared" si="0"/>
        <v>41.359364405407383</v>
      </c>
      <c r="H15" s="21">
        <f t="shared" si="1"/>
        <v>482616.95919999998</v>
      </c>
      <c r="I15" s="21">
        <f t="shared" si="2"/>
        <v>2058793.1461999998</v>
      </c>
      <c r="J15" s="21">
        <f t="shared" si="3"/>
        <v>2541410.1053999998</v>
      </c>
    </row>
    <row r="16" spans="1:10" s="21" customFormat="1" ht="21.75" customHeight="1" x14ac:dyDescent="0.25">
      <c r="A16" s="18" t="s">
        <v>5</v>
      </c>
      <c r="B16" s="19">
        <v>-8.83</v>
      </c>
      <c r="C16" s="20">
        <v>3011.33</v>
      </c>
      <c r="D16" s="19">
        <v>0</v>
      </c>
      <c r="E16" s="20">
        <v>0</v>
      </c>
      <c r="F16" s="19">
        <f t="shared" si="0"/>
        <v>-8.83</v>
      </c>
      <c r="H16" s="21">
        <f t="shared" si="1"/>
        <v>-26590.043900000001</v>
      </c>
      <c r="I16" s="21">
        <f t="shared" si="2"/>
        <v>0</v>
      </c>
      <c r="J16" s="21">
        <f t="shared" si="3"/>
        <v>-26590.043900000001</v>
      </c>
    </row>
    <row r="17" spans="1:10" s="21" customFormat="1" ht="21.75" customHeight="1" x14ac:dyDescent="0.25">
      <c r="A17" s="18" t="s">
        <v>6</v>
      </c>
      <c r="B17" s="19">
        <v>33.53</v>
      </c>
      <c r="C17" s="20">
        <v>122782.02</v>
      </c>
      <c r="D17" s="19">
        <v>-11.51</v>
      </c>
      <c r="E17" s="20">
        <v>101207.09</v>
      </c>
      <c r="F17" s="19">
        <f t="shared" si="0"/>
        <v>13.179156454079399</v>
      </c>
      <c r="H17" s="21">
        <f t="shared" si="1"/>
        <v>4116881.1306000003</v>
      </c>
      <c r="I17" s="21">
        <f t="shared" si="2"/>
        <v>-1164893.6058999998</v>
      </c>
      <c r="J17" s="21">
        <f t="shared" si="3"/>
        <v>2951987.5247000004</v>
      </c>
    </row>
    <row r="18" spans="1:10" s="21" customFormat="1" ht="21.75" customHeight="1" x14ac:dyDescent="0.25">
      <c r="A18" s="18" t="s">
        <v>17</v>
      </c>
      <c r="B18" s="19">
        <v>-3</v>
      </c>
      <c r="C18" s="20">
        <v>203.44</v>
      </c>
      <c r="D18" s="19">
        <v>1.32</v>
      </c>
      <c r="E18" s="20">
        <v>4795.04</v>
      </c>
      <c r="F18" s="19">
        <f t="shared" si="0"/>
        <v>1.1441743890142606</v>
      </c>
      <c r="H18" s="21">
        <f t="shared" si="1"/>
        <v>-610.31999999999994</v>
      </c>
      <c r="I18" s="21">
        <f t="shared" si="2"/>
        <v>6329.4528</v>
      </c>
      <c r="J18" s="21">
        <f t="shared" si="3"/>
        <v>5719.1328000000003</v>
      </c>
    </row>
    <row r="19" spans="1:10" s="21" customFormat="1" ht="21.75" customHeight="1" x14ac:dyDescent="0.25">
      <c r="A19" s="18" t="s">
        <v>18</v>
      </c>
      <c r="B19" s="19">
        <v>-8.5399999999999991</v>
      </c>
      <c r="C19" s="20">
        <v>2786984.28</v>
      </c>
      <c r="D19" s="19">
        <v>-20.8</v>
      </c>
      <c r="E19" s="20">
        <v>49811.31</v>
      </c>
      <c r="F19" s="19">
        <f t="shared" si="0"/>
        <v>-8.7552734101648806</v>
      </c>
      <c r="H19" s="21">
        <f t="shared" si="1"/>
        <v>-23800845.751199994</v>
      </c>
      <c r="I19" s="21">
        <f t="shared" si="2"/>
        <v>-1036075.248</v>
      </c>
      <c r="J19" s="21">
        <f t="shared" si="3"/>
        <v>-24836920.999199994</v>
      </c>
    </row>
    <row r="20" spans="1:10" s="21" customFormat="1" ht="21.75" customHeight="1" x14ac:dyDescent="0.25">
      <c r="A20" s="18" t="s">
        <v>33</v>
      </c>
      <c r="B20" s="19">
        <v>35.950000000000003</v>
      </c>
      <c r="C20" s="20">
        <v>24094.82</v>
      </c>
      <c r="D20" s="19">
        <v>-7.41</v>
      </c>
      <c r="E20" s="20">
        <v>10502.52</v>
      </c>
      <c r="F20" s="19">
        <f t="shared" si="0"/>
        <v>22.787448566855147</v>
      </c>
      <c r="H20" s="21">
        <f t="shared" si="1"/>
        <v>866208.7790000001</v>
      </c>
      <c r="I20" s="21">
        <f t="shared" si="2"/>
        <v>-77823.673200000005</v>
      </c>
      <c r="J20" s="21">
        <f t="shared" si="3"/>
        <v>788385.10580000014</v>
      </c>
    </row>
    <row r="21" spans="1:10" s="21" customFormat="1" ht="21.75" customHeight="1" x14ac:dyDescent="0.25">
      <c r="A21" s="18" t="s">
        <v>7</v>
      </c>
      <c r="B21" s="22">
        <v>-23.75</v>
      </c>
      <c r="C21" s="23">
        <v>245904.27</v>
      </c>
      <c r="D21" s="22">
        <v>-17.36</v>
      </c>
      <c r="E21" s="23">
        <v>167341.53</v>
      </c>
      <c r="F21" s="22">
        <f t="shared" si="0"/>
        <v>-21.16240594169378</v>
      </c>
      <c r="H21" s="21">
        <f t="shared" si="1"/>
        <v>-5840226.4124999996</v>
      </c>
      <c r="I21" s="21">
        <f t="shared" si="2"/>
        <v>-2905048.9608</v>
      </c>
      <c r="J21" s="21">
        <f t="shared" si="3"/>
        <v>-8745275.3732999992</v>
      </c>
    </row>
    <row r="22" spans="1:10" s="21" customFormat="1" ht="21.75" customHeight="1" x14ac:dyDescent="0.25">
      <c r="A22" s="18" t="s">
        <v>8</v>
      </c>
      <c r="B22" s="19">
        <v>-18.32</v>
      </c>
      <c r="C22" s="20">
        <v>71751.3</v>
      </c>
      <c r="D22" s="19">
        <v>-23.52</v>
      </c>
      <c r="E22" s="20">
        <v>14322.59</v>
      </c>
      <c r="F22" s="19">
        <f t="shared" si="0"/>
        <v>-19.185273638730632</v>
      </c>
      <c r="H22" s="21">
        <f t="shared" si="1"/>
        <v>-1314483.8160000001</v>
      </c>
      <c r="I22" s="21">
        <f t="shared" si="2"/>
        <v>-336867.31679999997</v>
      </c>
      <c r="J22" s="21">
        <f t="shared" si="3"/>
        <v>-1651351.1328</v>
      </c>
    </row>
    <row r="23" spans="1:10" s="21" customFormat="1" ht="21.75" customHeight="1" x14ac:dyDescent="0.25">
      <c r="A23" s="27" t="s">
        <v>34</v>
      </c>
      <c r="B23" s="19">
        <v>32.28</v>
      </c>
      <c r="C23" s="20">
        <v>183025.55</v>
      </c>
      <c r="D23" s="19">
        <v>23.33</v>
      </c>
      <c r="E23" s="20">
        <v>209450.71</v>
      </c>
      <c r="F23" s="19">
        <f t="shared" si="0"/>
        <v>27.503701289601565</v>
      </c>
      <c r="H23" s="21">
        <f t="shared" si="1"/>
        <v>5908064.7539999997</v>
      </c>
      <c r="I23" s="21">
        <f t="shared" si="2"/>
        <v>4886485.0642999997</v>
      </c>
      <c r="J23" s="21">
        <f t="shared" si="3"/>
        <v>10794549.818299999</v>
      </c>
    </row>
    <row r="24" spans="1:10" s="4" customFormat="1" ht="21.75" customHeight="1" x14ac:dyDescent="0.25">
      <c r="A24" s="54" t="s">
        <v>9</v>
      </c>
      <c r="B24" s="55"/>
      <c r="C24" s="24">
        <f>SUM(C12:C23)</f>
        <v>5384550.3299999991</v>
      </c>
      <c r="D24" s="24"/>
      <c r="E24" s="24">
        <f>SUM(E12:E23)</f>
        <v>2260648.5600000005</v>
      </c>
      <c r="F24" s="25">
        <f>+J24/(E24+C24)</f>
        <v>5.4771395123116289</v>
      </c>
      <c r="J24" s="4">
        <f>SUM(J12:J23)</f>
        <v>41873820.919900008</v>
      </c>
    </row>
    <row r="25" spans="1:10" ht="24" customHeight="1" x14ac:dyDescent="0.25">
      <c r="A25" s="56"/>
      <c r="B25" s="56"/>
      <c r="C25" s="56"/>
      <c r="D25" s="56"/>
      <c r="E25" s="56"/>
      <c r="F25" s="56"/>
    </row>
  </sheetData>
  <mergeCells count="4">
    <mergeCell ref="A9:F9"/>
    <mergeCell ref="A10:F10"/>
    <mergeCell ref="A24:B24"/>
    <mergeCell ref="A25:F25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9:J25"/>
  <sheetViews>
    <sheetView showGridLines="0" view="pageBreakPreview" zoomScaleNormal="100" zoomScaleSheetLayoutView="100" workbookViewId="0">
      <selection activeCell="G24" sqref="G24"/>
    </sheetView>
  </sheetViews>
  <sheetFormatPr defaultColWidth="11.42578125" defaultRowHeight="15" x14ac:dyDescent="0.25"/>
  <cols>
    <col min="1" max="1" width="52.5703125" style="16" customWidth="1"/>
    <col min="2" max="6" width="15.28515625" style="26" customWidth="1"/>
    <col min="7" max="7" width="11.42578125" style="16" customWidth="1"/>
    <col min="8" max="10" width="11.42578125" style="16" hidden="1" customWidth="1"/>
    <col min="11" max="16384" width="11.42578125" style="16"/>
  </cols>
  <sheetData>
    <row r="9" spans="1:10" ht="21" customHeight="1" x14ac:dyDescent="0.25">
      <c r="A9" s="48" t="s">
        <v>16</v>
      </c>
      <c r="B9" s="49"/>
      <c r="C9" s="49"/>
      <c r="D9" s="49"/>
      <c r="E9" s="49"/>
      <c r="F9" s="50"/>
    </row>
    <row r="10" spans="1:10" ht="21" customHeight="1" x14ac:dyDescent="0.25">
      <c r="A10" s="51" t="s">
        <v>37</v>
      </c>
      <c r="B10" s="52"/>
      <c r="C10" s="52"/>
      <c r="D10" s="52"/>
      <c r="E10" s="52"/>
      <c r="F10" s="53"/>
    </row>
    <row r="11" spans="1:10" s="17" customFormat="1" ht="60" x14ac:dyDescent="0.25">
      <c r="A11" s="6" t="s">
        <v>0</v>
      </c>
      <c r="B11" s="7" t="s">
        <v>11</v>
      </c>
      <c r="C11" s="7" t="s">
        <v>12</v>
      </c>
      <c r="D11" s="7" t="s">
        <v>13</v>
      </c>
      <c r="E11" s="7" t="s">
        <v>14</v>
      </c>
      <c r="F11" s="7" t="s">
        <v>15</v>
      </c>
    </row>
    <row r="12" spans="1:10" s="21" customFormat="1" ht="21.75" customHeight="1" x14ac:dyDescent="0.25">
      <c r="A12" s="18" t="s">
        <v>1</v>
      </c>
      <c r="B12" s="19">
        <v>15.67</v>
      </c>
      <c r="C12" s="20">
        <v>431686.45</v>
      </c>
      <c r="D12" s="19">
        <v>19.89</v>
      </c>
      <c r="E12" s="20">
        <v>562058.75</v>
      </c>
      <c r="F12" s="19">
        <f t="shared" ref="F12:F23" si="0">+((B12*C12)+(D12*E12))/(C12+E12)</f>
        <v>18.056816987895893</v>
      </c>
      <c r="H12" s="21">
        <f>+B12*C12</f>
        <v>6764526.6715000002</v>
      </c>
      <c r="I12" s="21">
        <f>+D12*E12</f>
        <v>11179348.5375</v>
      </c>
      <c r="J12" s="21">
        <f>+H12+I12</f>
        <v>17943875.208999999</v>
      </c>
    </row>
    <row r="13" spans="1:10" s="21" customFormat="1" ht="21.75" customHeight="1" x14ac:dyDescent="0.25">
      <c r="A13" s="18" t="s">
        <v>2</v>
      </c>
      <c r="B13" s="19">
        <v>14.99</v>
      </c>
      <c r="C13" s="20">
        <v>193885.64</v>
      </c>
      <c r="D13" s="19">
        <v>4.93</v>
      </c>
      <c r="E13" s="20">
        <v>108856.88</v>
      </c>
      <c r="F13" s="19">
        <f t="shared" si="0"/>
        <v>11.372734038152288</v>
      </c>
      <c r="H13" s="21">
        <f t="shared" ref="H13:H23" si="1">+B13*C13</f>
        <v>2906345.7436000002</v>
      </c>
      <c r="I13" s="21">
        <f t="shared" ref="I13:I23" si="2">+D13*E13</f>
        <v>536664.41839999997</v>
      </c>
      <c r="J13" s="21">
        <f t="shared" ref="J13:J23" si="3">+H13+I13</f>
        <v>3443010.162</v>
      </c>
    </row>
    <row r="14" spans="1:10" s="21" customFormat="1" ht="21.75" customHeight="1" x14ac:dyDescent="0.25">
      <c r="A14" s="18" t="s">
        <v>3</v>
      </c>
      <c r="B14" s="19">
        <v>8.91</v>
      </c>
      <c r="C14" s="20">
        <v>186296.19</v>
      </c>
      <c r="D14" s="19">
        <v>6.67</v>
      </c>
      <c r="E14" s="20">
        <v>61922.96</v>
      </c>
      <c r="F14" s="19">
        <f t="shared" si="0"/>
        <v>8.3511896487438619</v>
      </c>
      <c r="H14" s="21">
        <f t="shared" si="1"/>
        <v>1659899.0529</v>
      </c>
      <c r="I14" s="21">
        <f t="shared" si="2"/>
        <v>413026.14319999999</v>
      </c>
      <c r="J14" s="21">
        <f t="shared" si="3"/>
        <v>2072925.1961000001</v>
      </c>
    </row>
    <row r="15" spans="1:10" s="29" customFormat="1" ht="21.75" customHeight="1" x14ac:dyDescent="0.25">
      <c r="A15" s="28" t="s">
        <v>4</v>
      </c>
      <c r="B15" s="22">
        <v>20.05</v>
      </c>
      <c r="C15" s="23">
        <v>21304.560000000001</v>
      </c>
      <c r="D15" s="22">
        <v>175.37</v>
      </c>
      <c r="E15" s="23">
        <v>12039.33</v>
      </c>
      <c r="F15" s="22">
        <f t="shared" si="0"/>
        <v>76.130701309895159</v>
      </c>
      <c r="H15" s="29">
        <f t="shared" si="1"/>
        <v>427156.42800000001</v>
      </c>
      <c r="I15" s="29">
        <f t="shared" si="2"/>
        <v>2111337.3021</v>
      </c>
      <c r="J15" s="29">
        <f t="shared" si="3"/>
        <v>2538493.7300999998</v>
      </c>
    </row>
    <row r="16" spans="1:10" s="21" customFormat="1" ht="21.75" customHeight="1" x14ac:dyDescent="0.25">
      <c r="A16" s="18" t="s">
        <v>5</v>
      </c>
      <c r="B16" s="19">
        <v>2.3199999999999998</v>
      </c>
      <c r="C16" s="20">
        <v>115.42</v>
      </c>
      <c r="D16" s="19">
        <v>0</v>
      </c>
      <c r="E16" s="20">
        <v>0</v>
      </c>
      <c r="F16" s="19">
        <f t="shared" si="0"/>
        <v>2.3199999999999994</v>
      </c>
      <c r="H16" s="21">
        <f t="shared" si="1"/>
        <v>267.77439999999996</v>
      </c>
      <c r="I16" s="21">
        <f t="shared" si="2"/>
        <v>0</v>
      </c>
      <c r="J16" s="21">
        <f t="shared" si="3"/>
        <v>267.77439999999996</v>
      </c>
    </row>
    <row r="17" spans="1:10" s="21" customFormat="1" ht="21.75" customHeight="1" x14ac:dyDescent="0.25">
      <c r="A17" s="18" t="s">
        <v>6</v>
      </c>
      <c r="B17" s="19">
        <v>14.26</v>
      </c>
      <c r="C17" s="20">
        <v>101926.22</v>
      </c>
      <c r="D17" s="19">
        <v>21</v>
      </c>
      <c r="E17" s="20">
        <v>2161.06</v>
      </c>
      <c r="F17" s="19">
        <f t="shared" si="0"/>
        <v>14.399935873048081</v>
      </c>
      <c r="H17" s="21">
        <f t="shared" si="1"/>
        <v>1453467.8972</v>
      </c>
      <c r="I17" s="21">
        <f t="shared" si="2"/>
        <v>45382.26</v>
      </c>
      <c r="J17" s="21">
        <f t="shared" si="3"/>
        <v>1498850.1572</v>
      </c>
    </row>
    <row r="18" spans="1:10" s="21" customFormat="1" ht="21.75" customHeight="1" x14ac:dyDescent="0.25">
      <c r="A18" s="18" t="s">
        <v>17</v>
      </c>
      <c r="B18" s="19">
        <v>0</v>
      </c>
      <c r="C18" s="20">
        <v>0</v>
      </c>
      <c r="D18" s="19">
        <v>10</v>
      </c>
      <c r="E18" s="20">
        <v>4287.2</v>
      </c>
      <c r="F18" s="19">
        <f t="shared" si="0"/>
        <v>10</v>
      </c>
      <c r="H18" s="21">
        <f t="shared" si="1"/>
        <v>0</v>
      </c>
      <c r="I18" s="21">
        <f t="shared" si="2"/>
        <v>42872</v>
      </c>
      <c r="J18" s="21">
        <f t="shared" si="3"/>
        <v>42872</v>
      </c>
    </row>
    <row r="19" spans="1:10" s="21" customFormat="1" ht="21.75" customHeight="1" x14ac:dyDescent="0.25">
      <c r="A19" s="18" t="s">
        <v>18</v>
      </c>
      <c r="B19" s="19">
        <v>2.09</v>
      </c>
      <c r="C19" s="20">
        <v>1400944.69</v>
      </c>
      <c r="D19" s="19">
        <v>0</v>
      </c>
      <c r="E19" s="20">
        <v>0</v>
      </c>
      <c r="F19" s="19">
        <f t="shared" si="0"/>
        <v>2.09</v>
      </c>
      <c r="H19" s="21">
        <f t="shared" si="1"/>
        <v>2927974.4020999996</v>
      </c>
      <c r="I19" s="21">
        <f t="shared" si="2"/>
        <v>0</v>
      </c>
      <c r="J19" s="21">
        <f t="shared" si="3"/>
        <v>2927974.4020999996</v>
      </c>
    </row>
    <row r="20" spans="1:10" s="21" customFormat="1" ht="21.75" customHeight="1" x14ac:dyDescent="0.25">
      <c r="A20" s="18" t="s">
        <v>33</v>
      </c>
      <c r="B20" s="19">
        <v>28</v>
      </c>
      <c r="C20" s="20">
        <v>4698.33</v>
      </c>
      <c r="D20" s="19">
        <v>25.71</v>
      </c>
      <c r="E20" s="20">
        <v>6300.06</v>
      </c>
      <c r="F20" s="19">
        <f t="shared" si="0"/>
        <v>26.688250062054543</v>
      </c>
      <c r="H20" s="21">
        <f t="shared" si="1"/>
        <v>131553.24</v>
      </c>
      <c r="I20" s="21">
        <f t="shared" si="2"/>
        <v>161974.54260000002</v>
      </c>
      <c r="J20" s="21">
        <f t="shared" si="3"/>
        <v>293527.78260000004</v>
      </c>
    </row>
    <row r="21" spans="1:10" s="21" customFormat="1" ht="21.75" customHeight="1" x14ac:dyDescent="0.25">
      <c r="A21" s="18" t="s">
        <v>7</v>
      </c>
      <c r="B21" s="22">
        <v>0.12</v>
      </c>
      <c r="C21" s="23">
        <v>359450.1</v>
      </c>
      <c r="D21" s="22">
        <v>122</v>
      </c>
      <c r="E21" s="23">
        <v>67.760000000000005</v>
      </c>
      <c r="F21" s="22">
        <f t="shared" si="0"/>
        <v>0.14297128938184045</v>
      </c>
      <c r="H21" s="21">
        <f t="shared" si="1"/>
        <v>43134.011999999995</v>
      </c>
      <c r="I21" s="21">
        <f t="shared" si="2"/>
        <v>8266.7200000000012</v>
      </c>
      <c r="J21" s="21">
        <f t="shared" si="3"/>
        <v>51400.731999999996</v>
      </c>
    </row>
    <row r="22" spans="1:10" s="21" customFormat="1" ht="21.75" customHeight="1" x14ac:dyDescent="0.25">
      <c r="A22" s="18" t="s">
        <v>8</v>
      </c>
      <c r="B22" s="19">
        <v>3.75</v>
      </c>
      <c r="C22" s="20">
        <v>48475.23</v>
      </c>
      <c r="D22" s="19">
        <v>4.83</v>
      </c>
      <c r="E22" s="20">
        <v>3976.91</v>
      </c>
      <c r="F22" s="19">
        <f t="shared" si="0"/>
        <v>3.8318853682614287</v>
      </c>
      <c r="H22" s="21">
        <f t="shared" si="1"/>
        <v>181782.11250000002</v>
      </c>
      <c r="I22" s="21">
        <f t="shared" si="2"/>
        <v>19208.475299999998</v>
      </c>
      <c r="J22" s="21">
        <f t="shared" si="3"/>
        <v>200990.58780000001</v>
      </c>
    </row>
    <row r="23" spans="1:10" s="21" customFormat="1" ht="21.75" customHeight="1" x14ac:dyDescent="0.25">
      <c r="A23" s="27" t="s">
        <v>34</v>
      </c>
      <c r="B23" s="19">
        <v>29.55</v>
      </c>
      <c r="C23" s="20">
        <v>228416.74</v>
      </c>
      <c r="D23" s="19">
        <v>26.39</v>
      </c>
      <c r="E23" s="20">
        <v>208472.17</v>
      </c>
      <c r="F23" s="19">
        <f t="shared" si="0"/>
        <v>28.042129138274532</v>
      </c>
      <c r="H23" s="21">
        <f t="shared" si="1"/>
        <v>6749714.6669999994</v>
      </c>
      <c r="I23" s="21">
        <f t="shared" si="2"/>
        <v>5501580.5663000001</v>
      </c>
      <c r="J23" s="21">
        <f t="shared" si="3"/>
        <v>12251295.2333</v>
      </c>
    </row>
    <row r="24" spans="1:10" s="4" customFormat="1" ht="21.75" customHeight="1" x14ac:dyDescent="0.25">
      <c r="A24" s="54" t="s">
        <v>9</v>
      </c>
      <c r="B24" s="55"/>
      <c r="C24" s="24">
        <f>SUM(C12:C23)</f>
        <v>2977199.5700000003</v>
      </c>
      <c r="D24" s="24"/>
      <c r="E24" s="24">
        <f>SUM(E12:E23)</f>
        <v>970143.08000000007</v>
      </c>
      <c r="F24" s="25">
        <f>+J24/(E24+C24)</f>
        <v>10.960660576704685</v>
      </c>
      <c r="J24" s="4">
        <f>SUM(J12:J23)</f>
        <v>43265482.966600001</v>
      </c>
    </row>
    <row r="25" spans="1:10" ht="24" customHeight="1" x14ac:dyDescent="0.25">
      <c r="A25" s="56"/>
      <c r="B25" s="56"/>
      <c r="C25" s="56"/>
      <c r="D25" s="56"/>
      <c r="E25" s="56"/>
      <c r="F25" s="56"/>
    </row>
  </sheetData>
  <mergeCells count="4">
    <mergeCell ref="A9:F9"/>
    <mergeCell ref="A10:F10"/>
    <mergeCell ref="A24:B24"/>
    <mergeCell ref="A25:F25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9:J25"/>
  <sheetViews>
    <sheetView showGridLines="0" view="pageBreakPreview" zoomScaleNormal="100" zoomScaleSheetLayoutView="100" workbookViewId="0">
      <selection activeCell="D27" sqref="D27"/>
    </sheetView>
  </sheetViews>
  <sheetFormatPr defaultColWidth="11.42578125" defaultRowHeight="15" x14ac:dyDescent="0.25"/>
  <cols>
    <col min="1" max="1" width="52.5703125" style="16" customWidth="1"/>
    <col min="2" max="6" width="15.28515625" style="26" customWidth="1"/>
    <col min="7" max="7" width="11.42578125" style="16" customWidth="1"/>
    <col min="8" max="10" width="11.42578125" style="16" hidden="1" customWidth="1"/>
    <col min="11" max="16384" width="11.42578125" style="16"/>
  </cols>
  <sheetData>
    <row r="9" spans="1:10" ht="21" customHeight="1" x14ac:dyDescent="0.25">
      <c r="A9" s="48" t="s">
        <v>16</v>
      </c>
      <c r="B9" s="49"/>
      <c r="C9" s="49"/>
      <c r="D9" s="49"/>
      <c r="E9" s="49"/>
      <c r="F9" s="50"/>
    </row>
    <row r="10" spans="1:10" ht="21" customHeight="1" x14ac:dyDescent="0.25">
      <c r="A10" s="51" t="s">
        <v>38</v>
      </c>
      <c r="B10" s="52"/>
      <c r="C10" s="52"/>
      <c r="D10" s="52"/>
      <c r="E10" s="52"/>
      <c r="F10" s="53"/>
    </row>
    <row r="11" spans="1:10" s="17" customFormat="1" ht="60" x14ac:dyDescent="0.25">
      <c r="A11" s="6" t="s">
        <v>0</v>
      </c>
      <c r="B11" s="7" t="s">
        <v>11</v>
      </c>
      <c r="C11" s="7" t="s">
        <v>12</v>
      </c>
      <c r="D11" s="7" t="s">
        <v>13</v>
      </c>
      <c r="E11" s="7" t="s">
        <v>14</v>
      </c>
      <c r="F11" s="7" t="s">
        <v>15</v>
      </c>
    </row>
    <row r="12" spans="1:10" s="21" customFormat="1" ht="21.75" customHeight="1" x14ac:dyDescent="0.25">
      <c r="A12" s="18" t="s">
        <v>1</v>
      </c>
      <c r="B12" s="19">
        <v>16.21</v>
      </c>
      <c r="C12" s="20">
        <v>829026.81</v>
      </c>
      <c r="D12" s="19">
        <v>22.43</v>
      </c>
      <c r="E12" s="20">
        <v>407362.8</v>
      </c>
      <c r="F12" s="19">
        <f t="shared" ref="F12:F23" si="0">+((B12*C12)+(D12*E12))/(C12+E12)</f>
        <v>18.259351268812424</v>
      </c>
      <c r="H12" s="21">
        <f>+B12*C12</f>
        <v>13438524.590100002</v>
      </c>
      <c r="I12" s="21">
        <f>+D12*E12</f>
        <v>9137147.6040000003</v>
      </c>
      <c r="J12" s="21">
        <f>+H12+I12</f>
        <v>22575672.1941</v>
      </c>
    </row>
    <row r="13" spans="1:10" s="21" customFormat="1" ht="21.75" customHeight="1" x14ac:dyDescent="0.25">
      <c r="A13" s="18" t="s">
        <v>2</v>
      </c>
      <c r="B13" s="19">
        <v>14.43</v>
      </c>
      <c r="C13" s="20">
        <v>198880.17</v>
      </c>
      <c r="D13" s="19">
        <v>9.89</v>
      </c>
      <c r="E13" s="20">
        <v>127867.25</v>
      </c>
      <c r="F13" s="19">
        <v>12.65</v>
      </c>
      <c r="H13" s="21">
        <f t="shared" ref="H13:H23" si="1">+B13*C13</f>
        <v>2869840.8530999999</v>
      </c>
      <c r="I13" s="21">
        <f t="shared" ref="I13:I23" si="2">+D13*E13</f>
        <v>1264607.1025</v>
      </c>
      <c r="J13" s="21">
        <f t="shared" ref="J13:J23" si="3">+H13+I13</f>
        <v>4134447.9556</v>
      </c>
    </row>
    <row r="14" spans="1:10" s="21" customFormat="1" ht="21.75" customHeight="1" x14ac:dyDescent="0.25">
      <c r="A14" s="18" t="s">
        <v>3</v>
      </c>
      <c r="B14" s="19">
        <v>10.93</v>
      </c>
      <c r="C14" s="20">
        <v>317449.53000000003</v>
      </c>
      <c r="D14" s="19">
        <v>3.9</v>
      </c>
      <c r="E14" s="20">
        <v>45250.39</v>
      </c>
      <c r="F14" s="19">
        <f t="shared" si="0"/>
        <v>10.052938208257668</v>
      </c>
      <c r="H14" s="21">
        <f t="shared" si="1"/>
        <v>3469723.3629000001</v>
      </c>
      <c r="I14" s="21">
        <f t="shared" si="2"/>
        <v>176476.52100000001</v>
      </c>
      <c r="J14" s="21">
        <f t="shared" si="3"/>
        <v>3646199.8839000002</v>
      </c>
    </row>
    <row r="15" spans="1:10" s="29" customFormat="1" ht="21.75" customHeight="1" x14ac:dyDescent="0.25">
      <c r="A15" s="28" t="s">
        <v>4</v>
      </c>
      <c r="B15" s="22">
        <v>11.28</v>
      </c>
      <c r="C15" s="23">
        <v>32759.919999999998</v>
      </c>
      <c r="D15" s="22">
        <v>53.9</v>
      </c>
      <c r="E15" s="23">
        <v>9009.65</v>
      </c>
      <c r="F15" s="22">
        <f t="shared" si="0"/>
        <v>20.473086809368638</v>
      </c>
      <c r="H15" s="29">
        <f t="shared" si="1"/>
        <v>369531.89759999997</v>
      </c>
      <c r="I15" s="29">
        <f t="shared" si="2"/>
        <v>485620.13499999995</v>
      </c>
      <c r="J15" s="29">
        <f t="shared" si="3"/>
        <v>855152.03259999992</v>
      </c>
    </row>
    <row r="16" spans="1:10" s="29" customFormat="1" ht="21.75" customHeight="1" x14ac:dyDescent="0.25">
      <c r="A16" s="28" t="s">
        <v>5</v>
      </c>
      <c r="B16" s="22">
        <v>5.97</v>
      </c>
      <c r="C16" s="23">
        <v>1261.32</v>
      </c>
      <c r="D16" s="22">
        <v>0</v>
      </c>
      <c r="E16" s="23">
        <v>0</v>
      </c>
      <c r="F16" s="22">
        <f t="shared" si="0"/>
        <v>5.97</v>
      </c>
      <c r="H16" s="29">
        <f t="shared" si="1"/>
        <v>7530.0803999999989</v>
      </c>
      <c r="I16" s="29">
        <f t="shared" si="2"/>
        <v>0</v>
      </c>
      <c r="J16" s="29">
        <f t="shared" si="3"/>
        <v>7530.0803999999989</v>
      </c>
    </row>
    <row r="17" spans="1:10" s="21" customFormat="1" ht="21.75" customHeight="1" x14ac:dyDescent="0.25">
      <c r="A17" s="18" t="s">
        <v>6</v>
      </c>
      <c r="B17" s="19">
        <v>15.32</v>
      </c>
      <c r="C17" s="20">
        <v>38439.089999999997</v>
      </c>
      <c r="D17" s="19">
        <v>9</v>
      </c>
      <c r="E17" s="20">
        <v>2310</v>
      </c>
      <c r="F17" s="19">
        <f t="shared" si="0"/>
        <v>14.961729422669315</v>
      </c>
      <c r="H17" s="21">
        <f t="shared" si="1"/>
        <v>588886.85879999993</v>
      </c>
      <c r="I17" s="21">
        <f t="shared" si="2"/>
        <v>20790</v>
      </c>
      <c r="J17" s="21">
        <f t="shared" si="3"/>
        <v>609676.85879999993</v>
      </c>
    </row>
    <row r="18" spans="1:10" s="21" customFormat="1" ht="21.75" customHeight="1" x14ac:dyDescent="0.25">
      <c r="A18" s="18" t="s">
        <v>17</v>
      </c>
      <c r="B18" s="19">
        <v>13</v>
      </c>
      <c r="C18" s="20">
        <v>4287.2</v>
      </c>
      <c r="D18" s="19">
        <v>0</v>
      </c>
      <c r="E18" s="20">
        <v>0</v>
      </c>
      <c r="F18" s="19">
        <f t="shared" si="0"/>
        <v>13</v>
      </c>
      <c r="H18" s="21">
        <f t="shared" si="1"/>
        <v>55733.599999999999</v>
      </c>
      <c r="I18" s="21">
        <f t="shared" si="2"/>
        <v>0</v>
      </c>
      <c r="J18" s="21">
        <f t="shared" si="3"/>
        <v>55733.599999999999</v>
      </c>
    </row>
    <row r="19" spans="1:10" s="21" customFormat="1" ht="21.75" customHeight="1" x14ac:dyDescent="0.25">
      <c r="A19" s="18" t="s">
        <v>18</v>
      </c>
      <c r="B19" s="19">
        <v>0</v>
      </c>
      <c r="C19" s="20">
        <v>0</v>
      </c>
      <c r="D19" s="19">
        <v>2</v>
      </c>
      <c r="E19" s="20">
        <v>439648.68</v>
      </c>
      <c r="F19" s="19">
        <f t="shared" si="0"/>
        <v>2</v>
      </c>
      <c r="H19" s="21">
        <f t="shared" si="1"/>
        <v>0</v>
      </c>
      <c r="I19" s="21">
        <f t="shared" si="2"/>
        <v>879297.36</v>
      </c>
      <c r="J19" s="21">
        <f t="shared" si="3"/>
        <v>879297.36</v>
      </c>
    </row>
    <row r="20" spans="1:10" s="21" customFormat="1" ht="21.75" customHeight="1" x14ac:dyDescent="0.25">
      <c r="A20" s="18" t="s">
        <v>33</v>
      </c>
      <c r="B20" s="19">
        <v>29.61</v>
      </c>
      <c r="C20" s="20">
        <v>7640.49</v>
      </c>
      <c r="D20" s="19">
        <v>150</v>
      </c>
      <c r="E20" s="20">
        <v>25.34</v>
      </c>
      <c r="F20" s="19">
        <f t="shared" si="0"/>
        <v>30.007958551128837</v>
      </c>
      <c r="H20" s="21">
        <f t="shared" si="1"/>
        <v>226234.90889999998</v>
      </c>
      <c r="I20" s="21">
        <f t="shared" si="2"/>
        <v>3801</v>
      </c>
      <c r="J20" s="21">
        <f t="shared" si="3"/>
        <v>230035.90889999998</v>
      </c>
    </row>
    <row r="21" spans="1:10" s="21" customFormat="1" ht="21.75" customHeight="1" x14ac:dyDescent="0.25">
      <c r="A21" s="18" t="s">
        <v>7</v>
      </c>
      <c r="B21" s="22">
        <v>0.18</v>
      </c>
      <c r="C21" s="23">
        <v>429842.56</v>
      </c>
      <c r="D21" s="22">
        <v>0</v>
      </c>
      <c r="E21" s="23">
        <v>0</v>
      </c>
      <c r="F21" s="22">
        <f t="shared" si="0"/>
        <v>0.18</v>
      </c>
      <c r="H21" s="21">
        <f t="shared" si="1"/>
        <v>77371.660799999998</v>
      </c>
      <c r="I21" s="21">
        <f t="shared" si="2"/>
        <v>0</v>
      </c>
      <c r="J21" s="21">
        <f t="shared" si="3"/>
        <v>77371.660799999998</v>
      </c>
    </row>
    <row r="22" spans="1:10" s="21" customFormat="1" ht="21.75" customHeight="1" x14ac:dyDescent="0.25">
      <c r="A22" s="18" t="s">
        <v>8</v>
      </c>
      <c r="B22" s="19">
        <v>5.72</v>
      </c>
      <c r="C22" s="20">
        <v>58817.35</v>
      </c>
      <c r="D22" s="19">
        <v>3.53</v>
      </c>
      <c r="E22" s="20">
        <v>15188.99</v>
      </c>
      <c r="F22" s="19">
        <f t="shared" si="0"/>
        <v>5.270526507593809</v>
      </c>
      <c r="H22" s="21">
        <f t="shared" si="1"/>
        <v>336435.24199999997</v>
      </c>
      <c r="I22" s="21">
        <f t="shared" si="2"/>
        <v>53617.134699999995</v>
      </c>
      <c r="J22" s="21">
        <f t="shared" si="3"/>
        <v>390052.37669999996</v>
      </c>
    </row>
    <row r="23" spans="1:10" s="21" customFormat="1" ht="21.75" customHeight="1" x14ac:dyDescent="0.25">
      <c r="A23" s="27" t="s">
        <v>34</v>
      </c>
      <c r="B23" s="19">
        <v>35.450000000000003</v>
      </c>
      <c r="C23" s="20">
        <v>219588.05</v>
      </c>
      <c r="D23" s="19">
        <v>23.73</v>
      </c>
      <c r="E23" s="20">
        <v>295825.58</v>
      </c>
      <c r="F23" s="19">
        <f t="shared" si="0"/>
        <v>28.723216702476421</v>
      </c>
      <c r="H23" s="21">
        <f t="shared" si="1"/>
        <v>7784396.3725000005</v>
      </c>
      <c r="I23" s="21">
        <f t="shared" si="2"/>
        <v>7019941.0134000005</v>
      </c>
      <c r="J23" s="21">
        <f t="shared" si="3"/>
        <v>14804337.385900002</v>
      </c>
    </row>
    <row r="24" spans="1:10" s="4" customFormat="1" ht="21.75" customHeight="1" x14ac:dyDescent="0.25">
      <c r="A24" s="54" t="s">
        <v>9</v>
      </c>
      <c r="B24" s="55"/>
      <c r="C24" s="24">
        <f>SUM(C12:C23)</f>
        <v>2137992.4900000002</v>
      </c>
      <c r="D24" s="24"/>
      <c r="E24" s="24">
        <f>SUM(E12:E23)</f>
        <v>1342488.68</v>
      </c>
      <c r="F24" s="25">
        <f>+J24/(E24+C24)</f>
        <v>13.867481230389764</v>
      </c>
      <c r="J24" s="4">
        <f>SUM(J12:J23)</f>
        <v>48265507.297700003</v>
      </c>
    </row>
    <row r="25" spans="1:10" ht="24" customHeight="1" x14ac:dyDescent="0.25">
      <c r="A25" s="56"/>
      <c r="B25" s="56"/>
      <c r="C25" s="56"/>
      <c r="D25" s="56"/>
      <c r="E25" s="56"/>
      <c r="F25" s="56"/>
    </row>
  </sheetData>
  <mergeCells count="4">
    <mergeCell ref="A9:F9"/>
    <mergeCell ref="A10:F10"/>
    <mergeCell ref="A24:B24"/>
    <mergeCell ref="A25:F25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9:J25"/>
  <sheetViews>
    <sheetView showGridLines="0" view="pageBreakPreview" zoomScaleNormal="100" zoomScaleSheetLayoutView="100" workbookViewId="0">
      <selection activeCell="F24" sqref="F24"/>
    </sheetView>
  </sheetViews>
  <sheetFormatPr defaultColWidth="11.42578125" defaultRowHeight="15" x14ac:dyDescent="0.25"/>
  <cols>
    <col min="1" max="1" width="52.5703125" style="16" customWidth="1"/>
    <col min="2" max="6" width="15.28515625" style="26" customWidth="1"/>
    <col min="7" max="7" width="11.42578125" style="16" customWidth="1"/>
    <col min="8" max="10" width="11.42578125" style="16" hidden="1" customWidth="1"/>
    <col min="11" max="16384" width="11.42578125" style="16"/>
  </cols>
  <sheetData>
    <row r="9" spans="1:10" ht="21" customHeight="1" x14ac:dyDescent="0.25">
      <c r="A9" s="48" t="s">
        <v>16</v>
      </c>
      <c r="B9" s="49"/>
      <c r="C9" s="49"/>
      <c r="D9" s="49"/>
      <c r="E9" s="49"/>
      <c r="F9" s="50"/>
    </row>
    <row r="10" spans="1:10" ht="21" customHeight="1" x14ac:dyDescent="0.25">
      <c r="A10" s="51" t="s">
        <v>39</v>
      </c>
      <c r="B10" s="52"/>
      <c r="C10" s="52"/>
      <c r="D10" s="52"/>
      <c r="E10" s="52"/>
      <c r="F10" s="53"/>
    </row>
    <row r="11" spans="1:10" s="17" customFormat="1" ht="60" x14ac:dyDescent="0.25">
      <c r="A11" s="6" t="s">
        <v>0</v>
      </c>
      <c r="B11" s="7" t="s">
        <v>11</v>
      </c>
      <c r="C11" s="7" t="s">
        <v>12</v>
      </c>
      <c r="D11" s="7" t="s">
        <v>13</v>
      </c>
      <c r="E11" s="7" t="s">
        <v>14</v>
      </c>
      <c r="F11" s="7" t="s">
        <v>15</v>
      </c>
    </row>
    <row r="12" spans="1:10" s="21" customFormat="1" ht="21.75" customHeight="1" x14ac:dyDescent="0.25">
      <c r="A12" s="18" t="s">
        <v>1</v>
      </c>
      <c r="B12" s="19">
        <v>15.4</v>
      </c>
      <c r="C12" s="20">
        <v>899948.18</v>
      </c>
      <c r="D12" s="19">
        <v>18.440000000000001</v>
      </c>
      <c r="E12" s="20">
        <v>177824.94</v>
      </c>
      <c r="F12" s="19">
        <f t="shared" ref="F12:F22" si="0">+((B12*C12)+(D12*E12))/(C12+E12)</f>
        <v>15.901578493254684</v>
      </c>
      <c r="H12" s="21">
        <f>+B12*C12</f>
        <v>13859201.972000001</v>
      </c>
      <c r="I12" s="21">
        <f>+D12*E12</f>
        <v>3279091.8936000001</v>
      </c>
      <c r="J12" s="21">
        <f>+H12+I12</f>
        <v>17138293.865600001</v>
      </c>
    </row>
    <row r="13" spans="1:10" s="21" customFormat="1" ht="21.75" customHeight="1" x14ac:dyDescent="0.25">
      <c r="A13" s="18" t="s">
        <v>2</v>
      </c>
      <c r="B13" s="19">
        <v>24.36</v>
      </c>
      <c r="C13" s="20">
        <v>126358.85</v>
      </c>
      <c r="D13" s="19">
        <v>8.5399999999999991</v>
      </c>
      <c r="E13" s="20">
        <v>174027.15</v>
      </c>
      <c r="F13" s="19">
        <v>12.65</v>
      </c>
      <c r="H13" s="21">
        <f t="shared" ref="H13:H22" si="1">+B13*C13</f>
        <v>3078101.5860000001</v>
      </c>
      <c r="I13" s="21">
        <f t="shared" ref="I13:I22" si="2">+D13*E13</f>
        <v>1486191.8609999998</v>
      </c>
      <c r="J13" s="21">
        <f t="shared" ref="J13:J22" si="3">+H13+I13</f>
        <v>4564293.4469999997</v>
      </c>
    </row>
    <row r="14" spans="1:10" s="21" customFormat="1" ht="21.75" customHeight="1" x14ac:dyDescent="0.25">
      <c r="A14" s="18" t="s">
        <v>3</v>
      </c>
      <c r="B14" s="19">
        <v>18.170000000000002</v>
      </c>
      <c r="C14" s="20">
        <v>238062.28</v>
      </c>
      <c r="D14" s="19">
        <v>2</v>
      </c>
      <c r="E14" s="20">
        <v>188192.11</v>
      </c>
      <c r="F14" s="19">
        <f t="shared" si="0"/>
        <v>11.030914772748734</v>
      </c>
      <c r="H14" s="21">
        <f t="shared" si="1"/>
        <v>4325591.6276000002</v>
      </c>
      <c r="I14" s="21">
        <f t="shared" si="2"/>
        <v>376384.22</v>
      </c>
      <c r="J14" s="21">
        <f t="shared" si="3"/>
        <v>4701975.8476</v>
      </c>
    </row>
    <row r="15" spans="1:10" s="29" customFormat="1" ht="21.75" customHeight="1" x14ac:dyDescent="0.25">
      <c r="A15" s="28" t="s">
        <v>4</v>
      </c>
      <c r="B15" s="22">
        <v>46.11</v>
      </c>
      <c r="C15" s="23">
        <v>29859.29</v>
      </c>
      <c r="D15" s="22">
        <v>0</v>
      </c>
      <c r="E15" s="23">
        <v>0</v>
      </c>
      <c r="F15" s="22">
        <f t="shared" si="0"/>
        <v>46.110000000000007</v>
      </c>
      <c r="H15" s="29">
        <f t="shared" si="1"/>
        <v>1376811.8619000001</v>
      </c>
      <c r="I15" s="29">
        <f t="shared" si="2"/>
        <v>0</v>
      </c>
      <c r="J15" s="29">
        <f t="shared" si="3"/>
        <v>1376811.8619000001</v>
      </c>
    </row>
    <row r="16" spans="1:10" s="21" customFormat="1" ht="21.75" customHeight="1" x14ac:dyDescent="0.25">
      <c r="A16" s="18" t="s">
        <v>18</v>
      </c>
      <c r="B16" s="19">
        <v>7.33</v>
      </c>
      <c r="C16" s="20">
        <v>874934.29</v>
      </c>
      <c r="D16" s="19">
        <v>0</v>
      </c>
      <c r="E16" s="20">
        <v>0</v>
      </c>
      <c r="F16" s="19">
        <f>+((B16*C16)+(D16*E16))/(C16+E16)</f>
        <v>7.33</v>
      </c>
      <c r="H16" s="21">
        <f>+B16*C16</f>
        <v>6413268.3457000004</v>
      </c>
      <c r="I16" s="21">
        <f>+D16*E16</f>
        <v>0</v>
      </c>
      <c r="J16" s="21">
        <f>+H16+I16</f>
        <v>6413268.3457000004</v>
      </c>
    </row>
    <row r="17" spans="1:10" s="21" customFormat="1" ht="21.75" customHeight="1" x14ac:dyDescent="0.25">
      <c r="A17" s="18" t="s">
        <v>6</v>
      </c>
      <c r="B17" s="19">
        <v>13</v>
      </c>
      <c r="C17" s="20">
        <v>2310</v>
      </c>
      <c r="D17" s="19">
        <v>4.8899999999999997</v>
      </c>
      <c r="E17" s="20">
        <v>98253.85</v>
      </c>
      <c r="F17" s="19">
        <f t="shared" si="0"/>
        <v>5.076290600449366</v>
      </c>
      <c r="H17" s="21">
        <f t="shared" si="1"/>
        <v>30030</v>
      </c>
      <c r="I17" s="21">
        <f t="shared" si="2"/>
        <v>480461.32650000002</v>
      </c>
      <c r="J17" s="21">
        <f t="shared" si="3"/>
        <v>510491.32650000002</v>
      </c>
    </row>
    <row r="18" spans="1:10" s="21" customFormat="1" ht="21.75" customHeight="1" x14ac:dyDescent="0.25">
      <c r="A18" s="18" t="s">
        <v>33</v>
      </c>
      <c r="B18" s="19">
        <v>0</v>
      </c>
      <c r="C18" s="20">
        <v>0</v>
      </c>
      <c r="D18" s="19">
        <v>180</v>
      </c>
      <c r="E18" s="20">
        <v>72.84</v>
      </c>
      <c r="F18" s="19">
        <f>+((B18*C18)+(D18*E18))/(C18+E18)</f>
        <v>180</v>
      </c>
      <c r="H18" s="21">
        <f>+B18*C18</f>
        <v>0</v>
      </c>
      <c r="I18" s="21">
        <f>+D18*E18</f>
        <v>13111.2</v>
      </c>
      <c r="J18" s="21">
        <f>+H18+I18</f>
        <v>13111.2</v>
      </c>
    </row>
    <row r="19" spans="1:10" s="21" customFormat="1" ht="21.75" customHeight="1" x14ac:dyDescent="0.25">
      <c r="A19" s="18" t="s">
        <v>17</v>
      </c>
      <c r="B19" s="19">
        <v>0</v>
      </c>
      <c r="C19" s="20">
        <v>0</v>
      </c>
      <c r="D19" s="19">
        <v>3</v>
      </c>
      <c r="E19" s="20">
        <v>3735.88</v>
      </c>
      <c r="F19" s="19">
        <f>+((B19*C19)+(D19*E19))/(C19+E19)</f>
        <v>2.9999999999999996</v>
      </c>
      <c r="H19" s="21">
        <f>+B19*C19</f>
        <v>0</v>
      </c>
      <c r="I19" s="21">
        <f>+D19*E19</f>
        <v>11207.64</v>
      </c>
      <c r="J19" s="21">
        <f>+H19+I19</f>
        <v>11207.64</v>
      </c>
    </row>
    <row r="20" spans="1:10" s="21" customFormat="1" ht="21.75" customHeight="1" x14ac:dyDescent="0.25">
      <c r="A20" s="18" t="s">
        <v>7</v>
      </c>
      <c r="B20" s="22">
        <v>0.12</v>
      </c>
      <c r="C20" s="23">
        <v>527162.78</v>
      </c>
      <c r="D20" s="22">
        <v>0</v>
      </c>
      <c r="E20" s="23">
        <v>0</v>
      </c>
      <c r="F20" s="22">
        <f>+((B20*C20)+(D20*E20))/(C20+E20)</f>
        <v>0.12</v>
      </c>
      <c r="H20" s="21">
        <f>+B20*C20</f>
        <v>63259.533600000002</v>
      </c>
      <c r="I20" s="21">
        <f>+D20*E20</f>
        <v>0</v>
      </c>
      <c r="J20" s="21">
        <f>+H20+I20</f>
        <v>63259.533600000002</v>
      </c>
    </row>
    <row r="21" spans="1:10" s="21" customFormat="1" ht="21.75" customHeight="1" x14ac:dyDescent="0.25">
      <c r="A21" s="27" t="s">
        <v>34</v>
      </c>
      <c r="B21" s="19">
        <v>28.36</v>
      </c>
      <c r="C21" s="20">
        <v>209339.19</v>
      </c>
      <c r="D21" s="19">
        <v>29.66</v>
      </c>
      <c r="E21" s="20">
        <v>335584.36</v>
      </c>
      <c r="F21" s="19">
        <f>+((B21*C21)+(D21*E21))/(C21+E21)</f>
        <v>29.160588757817493</v>
      </c>
      <c r="H21" s="21">
        <f>+B21*C21</f>
        <v>5936859.4283999996</v>
      </c>
      <c r="I21" s="21">
        <f>+D21*E21</f>
        <v>9953432.1175999995</v>
      </c>
      <c r="J21" s="21">
        <f>+H21+I21</f>
        <v>15890291.546</v>
      </c>
    </row>
    <row r="22" spans="1:10" s="21" customFormat="1" ht="21.75" customHeight="1" x14ac:dyDescent="0.25">
      <c r="A22" s="18" t="s">
        <v>8</v>
      </c>
      <c r="B22" s="19">
        <v>6.64</v>
      </c>
      <c r="C22" s="20">
        <v>48970.83</v>
      </c>
      <c r="D22" s="19">
        <v>12.52</v>
      </c>
      <c r="E22" s="20">
        <v>42.6</v>
      </c>
      <c r="F22" s="19">
        <f t="shared" si="0"/>
        <v>6.6451105992786061</v>
      </c>
      <c r="H22" s="21">
        <f t="shared" si="1"/>
        <v>325166.3112</v>
      </c>
      <c r="I22" s="21">
        <f t="shared" si="2"/>
        <v>533.35199999999998</v>
      </c>
      <c r="J22" s="21">
        <f t="shared" si="3"/>
        <v>325699.66320000001</v>
      </c>
    </row>
    <row r="23" spans="1:10" s="29" customFormat="1" ht="21.75" customHeight="1" x14ac:dyDescent="0.25">
      <c r="A23" s="28" t="s">
        <v>5</v>
      </c>
      <c r="B23" s="22">
        <v>4.5999999999999996</v>
      </c>
      <c r="C23" s="23">
        <v>225.35</v>
      </c>
      <c r="D23" s="22">
        <v>0</v>
      </c>
      <c r="E23" s="23">
        <v>0</v>
      </c>
      <c r="F23" s="22">
        <f>+((B23*C23)+(D23*E23))/(C23+E23)</f>
        <v>4.5999999999999996</v>
      </c>
      <c r="H23" s="29">
        <f>+B23*C23</f>
        <v>1036.6099999999999</v>
      </c>
      <c r="I23" s="29">
        <f>+D23*E23</f>
        <v>0</v>
      </c>
      <c r="J23" s="29">
        <f>+H23+I23</f>
        <v>1036.6099999999999</v>
      </c>
    </row>
    <row r="24" spans="1:10" s="4" customFormat="1" ht="21.75" customHeight="1" x14ac:dyDescent="0.25">
      <c r="A24" s="54" t="s">
        <v>9</v>
      </c>
      <c r="B24" s="55"/>
      <c r="C24" s="24">
        <f>SUM(C12:C23)</f>
        <v>2957171.04</v>
      </c>
      <c r="D24" s="24"/>
      <c r="E24" s="24">
        <f>SUM(E12:E23)</f>
        <v>977733.72999999986</v>
      </c>
      <c r="F24" s="25">
        <f>+J24/(E24+C24)</f>
        <v>12.963135643330958</v>
      </c>
      <c r="J24" s="4">
        <f>SUM(J12:J22)</f>
        <v>51008704.277100004</v>
      </c>
    </row>
    <row r="25" spans="1:10" ht="24" customHeight="1" x14ac:dyDescent="0.25">
      <c r="A25" s="56"/>
      <c r="B25" s="56"/>
      <c r="C25" s="56"/>
      <c r="D25" s="56"/>
      <c r="E25" s="56"/>
      <c r="F25" s="56"/>
    </row>
  </sheetData>
  <mergeCells count="4">
    <mergeCell ref="A9:F9"/>
    <mergeCell ref="A10:F10"/>
    <mergeCell ref="A24:B24"/>
    <mergeCell ref="A25:F25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9:J25"/>
  <sheetViews>
    <sheetView showGridLines="0" view="pageBreakPreview" topLeftCell="A7" zoomScale="130" zoomScaleNormal="100" zoomScaleSheetLayoutView="130" workbookViewId="0">
      <selection activeCell="F24" sqref="F24"/>
    </sheetView>
  </sheetViews>
  <sheetFormatPr defaultColWidth="11.42578125" defaultRowHeight="15" x14ac:dyDescent="0.25"/>
  <cols>
    <col min="1" max="1" width="52.5703125" style="16" customWidth="1"/>
    <col min="2" max="6" width="15.28515625" style="26" customWidth="1"/>
    <col min="7" max="7" width="11.42578125" style="16" customWidth="1"/>
    <col min="8" max="10" width="11.42578125" style="16" hidden="1" customWidth="1"/>
    <col min="11" max="16384" width="11.42578125" style="16"/>
  </cols>
  <sheetData>
    <row r="9" spans="1:10" ht="21" customHeight="1" x14ac:dyDescent="0.25">
      <c r="A9" s="48" t="s">
        <v>16</v>
      </c>
      <c r="B9" s="49"/>
      <c r="C9" s="49"/>
      <c r="D9" s="49"/>
      <c r="E9" s="49"/>
      <c r="F9" s="50"/>
    </row>
    <row r="10" spans="1:10" ht="21" customHeight="1" x14ac:dyDescent="0.25">
      <c r="A10" s="51" t="s">
        <v>40</v>
      </c>
      <c r="B10" s="52"/>
      <c r="C10" s="52"/>
      <c r="D10" s="52"/>
      <c r="E10" s="52"/>
      <c r="F10" s="53"/>
    </row>
    <row r="11" spans="1:10" s="17" customFormat="1" ht="60" x14ac:dyDescent="0.25">
      <c r="A11" s="6" t="s">
        <v>0</v>
      </c>
      <c r="B11" s="7" t="s">
        <v>11</v>
      </c>
      <c r="C11" s="7" t="s">
        <v>12</v>
      </c>
      <c r="D11" s="7" t="s">
        <v>13</v>
      </c>
      <c r="E11" s="7" t="s">
        <v>14</v>
      </c>
      <c r="F11" s="7" t="s">
        <v>15</v>
      </c>
    </row>
    <row r="12" spans="1:10" s="21" customFormat="1" ht="21.75" customHeight="1" x14ac:dyDescent="0.25">
      <c r="A12" s="18" t="s">
        <v>1</v>
      </c>
      <c r="B12" s="19">
        <v>7.64</v>
      </c>
      <c r="C12" s="20">
        <v>826422.6</v>
      </c>
      <c r="D12" s="19">
        <v>7.45</v>
      </c>
      <c r="E12" s="20">
        <v>503585.43</v>
      </c>
      <c r="F12" s="19">
        <f t="shared" ref="F12:F22" si="0">+((B12*C12)+(D12*E12))/(C12+E12)</f>
        <v>7.5680596586322864</v>
      </c>
      <c r="H12" s="21">
        <f>+B12*C12</f>
        <v>6313868.6639999999</v>
      </c>
      <c r="I12" s="21">
        <f>+D12*E12</f>
        <v>3751711.4534999998</v>
      </c>
      <c r="J12" s="21">
        <f>+H12+I12</f>
        <v>10065580.1175</v>
      </c>
    </row>
    <row r="13" spans="1:10" s="21" customFormat="1" ht="21.75" customHeight="1" x14ac:dyDescent="0.25">
      <c r="A13" s="18" t="s">
        <v>2</v>
      </c>
      <c r="B13" s="19">
        <v>10.86</v>
      </c>
      <c r="C13" s="20">
        <v>251690.68</v>
      </c>
      <c r="D13" s="19">
        <v>11.77</v>
      </c>
      <c r="E13" s="20">
        <v>148137.26</v>
      </c>
      <c r="F13" s="19">
        <f t="shared" si="0"/>
        <v>11.197157294710317</v>
      </c>
      <c r="H13" s="21">
        <f t="shared" ref="H13:H22" si="1">+B13*C13</f>
        <v>2733360.7847999996</v>
      </c>
      <c r="I13" s="21">
        <f t="shared" ref="I13:I22" si="2">+D13*E13</f>
        <v>1743575.5501999999</v>
      </c>
      <c r="J13" s="21">
        <f t="shared" ref="J13:J22" si="3">+H13+I13</f>
        <v>4476936.334999999</v>
      </c>
    </row>
    <row r="14" spans="1:10" s="21" customFormat="1" ht="21.75" customHeight="1" x14ac:dyDescent="0.25">
      <c r="A14" s="18" t="s">
        <v>3</v>
      </c>
      <c r="B14" s="19">
        <v>11.17</v>
      </c>
      <c r="C14" s="20">
        <v>462929.28</v>
      </c>
      <c r="D14" s="19">
        <v>0.99</v>
      </c>
      <c r="E14" s="20">
        <v>244804.76</v>
      </c>
      <c r="F14" s="19">
        <f t="shared" si="0"/>
        <v>7.6487443927382657</v>
      </c>
      <c r="H14" s="21">
        <f t="shared" si="1"/>
        <v>5170920.0575999999</v>
      </c>
      <c r="I14" s="21">
        <f t="shared" si="2"/>
        <v>242356.71240000002</v>
      </c>
      <c r="J14" s="21">
        <f t="shared" si="3"/>
        <v>5413276.7699999996</v>
      </c>
    </row>
    <row r="15" spans="1:10" s="29" customFormat="1" ht="21.75" customHeight="1" x14ac:dyDescent="0.25">
      <c r="A15" s="28" t="s">
        <v>4</v>
      </c>
      <c r="B15" s="22">
        <v>11.21</v>
      </c>
      <c r="C15" s="23">
        <v>7910.55</v>
      </c>
      <c r="D15" s="22">
        <v>7.16</v>
      </c>
      <c r="E15" s="23">
        <v>8376.08</v>
      </c>
      <c r="F15" s="22">
        <f t="shared" si="0"/>
        <v>9.1271182743145758</v>
      </c>
      <c r="H15" s="29">
        <f t="shared" si="1"/>
        <v>88677.265500000009</v>
      </c>
      <c r="I15" s="29">
        <f t="shared" si="2"/>
        <v>59972.732799999998</v>
      </c>
      <c r="J15" s="29">
        <f t="shared" si="3"/>
        <v>148649.99830000001</v>
      </c>
    </row>
    <row r="16" spans="1:10" s="21" customFormat="1" ht="21.75" customHeight="1" x14ac:dyDescent="0.25">
      <c r="A16" s="18" t="s">
        <v>18</v>
      </c>
      <c r="B16" s="19">
        <v>3.98</v>
      </c>
      <c r="C16" s="20">
        <v>3499906.32</v>
      </c>
      <c r="D16" s="19">
        <v>0</v>
      </c>
      <c r="E16" s="20">
        <v>0</v>
      </c>
      <c r="F16" s="19">
        <f>+((B16*C16)+(D16*E16))/(C16+E16)</f>
        <v>3.98</v>
      </c>
      <c r="H16" s="21">
        <f>+B16*C16</f>
        <v>13929627.1536</v>
      </c>
      <c r="I16" s="21">
        <f>+D16*E16</f>
        <v>0</v>
      </c>
      <c r="J16" s="21">
        <f>+H16+I16</f>
        <v>13929627.1536</v>
      </c>
    </row>
    <row r="17" spans="1:10" s="21" customFormat="1" ht="21.75" customHeight="1" x14ac:dyDescent="0.25">
      <c r="A17" s="18" t="s">
        <v>6</v>
      </c>
      <c r="B17" s="19">
        <v>9.84</v>
      </c>
      <c r="C17" s="20">
        <v>104025.21</v>
      </c>
      <c r="D17" s="19">
        <v>0</v>
      </c>
      <c r="E17" s="20">
        <v>0</v>
      </c>
      <c r="F17" s="19">
        <f t="shared" si="0"/>
        <v>9.84</v>
      </c>
      <c r="H17" s="21">
        <f t="shared" si="1"/>
        <v>1023608.0664</v>
      </c>
      <c r="I17" s="21">
        <f t="shared" si="2"/>
        <v>0</v>
      </c>
      <c r="J17" s="21">
        <f t="shared" si="3"/>
        <v>1023608.0664</v>
      </c>
    </row>
    <row r="18" spans="1:10" s="21" customFormat="1" ht="21.75" customHeight="1" x14ac:dyDescent="0.25">
      <c r="A18" s="18" t="s">
        <v>33</v>
      </c>
      <c r="B18" s="19">
        <v>6.11</v>
      </c>
      <c r="C18" s="20">
        <v>1274.51</v>
      </c>
      <c r="D18" s="19">
        <v>11</v>
      </c>
      <c r="E18" s="20">
        <v>9186.89</v>
      </c>
      <c r="F18" s="19">
        <f>+((B18*C18)+(D18*E18))/(C18+E18)</f>
        <v>10.404252404075937</v>
      </c>
      <c r="H18" s="21">
        <f>+B18*C18</f>
        <v>7787.2561000000005</v>
      </c>
      <c r="I18" s="21">
        <f>+D18*E18</f>
        <v>101055.79</v>
      </c>
      <c r="J18" s="21">
        <f>+H18+I18</f>
        <v>108843.04609999999</v>
      </c>
    </row>
    <row r="19" spans="1:10" s="21" customFormat="1" ht="21.75" customHeight="1" x14ac:dyDescent="0.25">
      <c r="A19" s="18" t="s">
        <v>17</v>
      </c>
      <c r="B19" s="19">
        <v>7</v>
      </c>
      <c r="C19" s="20">
        <v>3735.88</v>
      </c>
      <c r="D19" s="19">
        <v>26</v>
      </c>
      <c r="E19" s="20">
        <v>1780.63</v>
      </c>
      <c r="F19" s="19">
        <f>+((B19*C19)+(D19*E19))/(C19+E19)</f>
        <v>13.132857549428897</v>
      </c>
      <c r="H19" s="21">
        <f>+B19*C19</f>
        <v>26151.16</v>
      </c>
      <c r="I19" s="21">
        <f>+D19*E19</f>
        <v>46296.380000000005</v>
      </c>
      <c r="J19" s="21">
        <f>+H19+I19</f>
        <v>72447.540000000008</v>
      </c>
    </row>
    <row r="20" spans="1:10" s="21" customFormat="1" ht="21.75" customHeight="1" x14ac:dyDescent="0.25">
      <c r="A20" s="18" t="s">
        <v>7</v>
      </c>
      <c r="B20" s="22">
        <v>0.27</v>
      </c>
      <c r="C20" s="23">
        <v>296138.18</v>
      </c>
      <c r="D20" s="22">
        <v>20.8</v>
      </c>
      <c r="E20" s="23">
        <v>17815.75</v>
      </c>
      <c r="F20" s="22">
        <f>+((B20*C20)+(D20*E20))/(C20+E20)</f>
        <v>1.4350032458583972</v>
      </c>
      <c r="H20" s="21">
        <f>+B20*C20</f>
        <v>79957.308600000004</v>
      </c>
      <c r="I20" s="21">
        <f>+D20*E20</f>
        <v>370567.60000000003</v>
      </c>
      <c r="J20" s="21">
        <f>+H20+I20</f>
        <v>450524.90860000002</v>
      </c>
    </row>
    <row r="21" spans="1:10" s="21" customFormat="1" ht="21.75" customHeight="1" x14ac:dyDescent="0.25">
      <c r="A21" s="27" t="s">
        <v>34</v>
      </c>
      <c r="B21" s="19">
        <v>31.82</v>
      </c>
      <c r="C21" s="20">
        <v>254034.2</v>
      </c>
      <c r="D21" s="19">
        <v>38.01</v>
      </c>
      <c r="E21" s="30">
        <v>340794.3</v>
      </c>
      <c r="F21" s="19">
        <f>+((B21*C21)+(D21*E21))/(C21+E21)</f>
        <v>35.366428452907009</v>
      </c>
      <c r="H21" s="21">
        <f>+B21*C21</f>
        <v>8083368.2440000009</v>
      </c>
      <c r="I21" s="21">
        <f>+D21*E21</f>
        <v>12953591.342999998</v>
      </c>
      <c r="J21" s="21">
        <f>+H21+I21</f>
        <v>21036959.586999997</v>
      </c>
    </row>
    <row r="22" spans="1:10" s="21" customFormat="1" ht="21.75" customHeight="1" x14ac:dyDescent="0.25">
      <c r="A22" s="18" t="s">
        <v>8</v>
      </c>
      <c r="B22" s="19">
        <v>15.37</v>
      </c>
      <c r="C22" s="20">
        <v>38565.53</v>
      </c>
      <c r="D22" s="19">
        <v>8.02</v>
      </c>
      <c r="E22" s="20">
        <v>7594.47</v>
      </c>
      <c r="F22" s="19">
        <f t="shared" si="0"/>
        <v>14.160741886915076</v>
      </c>
      <c r="H22" s="21">
        <f t="shared" si="1"/>
        <v>592752.19609999994</v>
      </c>
      <c r="I22" s="21">
        <f t="shared" si="2"/>
        <v>60907.649400000002</v>
      </c>
      <c r="J22" s="21">
        <f t="shared" si="3"/>
        <v>653659.84549999994</v>
      </c>
    </row>
    <row r="23" spans="1:10" s="29" customFormat="1" ht="21.75" customHeight="1" x14ac:dyDescent="0.25">
      <c r="A23" s="28" t="s">
        <v>5</v>
      </c>
      <c r="B23" s="22">
        <v>6.94</v>
      </c>
      <c r="C23" s="23">
        <v>3350.39</v>
      </c>
      <c r="D23" s="22">
        <v>0</v>
      </c>
      <c r="E23" s="23">
        <v>0</v>
      </c>
      <c r="F23" s="22">
        <f>+((B23*C23)+(D23*E23))/(C23+E23)</f>
        <v>6.94</v>
      </c>
      <c r="H23" s="29">
        <f>+B23*C23</f>
        <v>23251.706600000001</v>
      </c>
      <c r="I23" s="29">
        <f>+D23*E23</f>
        <v>0</v>
      </c>
      <c r="J23" s="29">
        <f>+H23+I23</f>
        <v>23251.706600000001</v>
      </c>
    </row>
    <row r="24" spans="1:10" s="4" customFormat="1" ht="21.75" customHeight="1" x14ac:dyDescent="0.25">
      <c r="A24" s="54" t="s">
        <v>9</v>
      </c>
      <c r="B24" s="55"/>
      <c r="C24" s="24">
        <f>SUM(C12:C23)</f>
        <v>5749983.3299999991</v>
      </c>
      <c r="D24" s="24"/>
      <c r="E24" s="24">
        <f>SUM(E12:E23)</f>
        <v>1282075.5699999998</v>
      </c>
      <c r="F24" s="25">
        <f>+J24/(E24+C24)</f>
        <v>8.15978850347798</v>
      </c>
      <c r="J24" s="4">
        <f>SUM(J12:J22)</f>
        <v>57380113.367999993</v>
      </c>
    </row>
    <row r="25" spans="1:10" ht="24" customHeight="1" x14ac:dyDescent="0.25">
      <c r="A25" s="56"/>
      <c r="B25" s="56"/>
      <c r="C25" s="56"/>
      <c r="D25" s="56"/>
      <c r="E25" s="56"/>
      <c r="F25" s="56"/>
    </row>
  </sheetData>
  <mergeCells count="4">
    <mergeCell ref="A9:F9"/>
    <mergeCell ref="A10:F10"/>
    <mergeCell ref="A24:B24"/>
    <mergeCell ref="A25:F25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9:J34"/>
  <sheetViews>
    <sheetView showGridLines="0" view="pageBreakPreview" topLeftCell="A5" zoomScale="120" zoomScaleNormal="100" zoomScaleSheetLayoutView="120" workbookViewId="0">
      <selection activeCell="F24" sqref="F24"/>
    </sheetView>
  </sheetViews>
  <sheetFormatPr defaultColWidth="11.42578125" defaultRowHeight="15" x14ac:dyDescent="0.25"/>
  <cols>
    <col min="1" max="1" width="50.7109375" style="16" customWidth="1"/>
    <col min="2" max="6" width="15.28515625" style="26" customWidth="1"/>
    <col min="7" max="7" width="11.42578125" style="16" customWidth="1"/>
    <col min="8" max="10" width="11.42578125" style="16" hidden="1" customWidth="1"/>
    <col min="11" max="16384" width="11.42578125" style="16"/>
  </cols>
  <sheetData>
    <row r="9" spans="1:10" ht="21" customHeight="1" x14ac:dyDescent="0.25">
      <c r="A9" s="48" t="s">
        <v>16</v>
      </c>
      <c r="B9" s="49"/>
      <c r="C9" s="49"/>
      <c r="D9" s="49"/>
      <c r="E9" s="49"/>
      <c r="F9" s="50"/>
    </row>
    <row r="10" spans="1:10" ht="21" customHeight="1" x14ac:dyDescent="0.25">
      <c r="A10" s="51" t="s">
        <v>41</v>
      </c>
      <c r="B10" s="52"/>
      <c r="C10" s="52"/>
      <c r="D10" s="52"/>
      <c r="E10" s="52"/>
      <c r="F10" s="53"/>
    </row>
    <row r="11" spans="1:10" s="17" customFormat="1" ht="60" x14ac:dyDescent="0.25">
      <c r="A11" s="6" t="s">
        <v>0</v>
      </c>
      <c r="B11" s="7" t="s">
        <v>11</v>
      </c>
      <c r="C11" s="7" t="s">
        <v>12</v>
      </c>
      <c r="D11" s="7" t="s">
        <v>13</v>
      </c>
      <c r="E11" s="7" t="s">
        <v>14</v>
      </c>
      <c r="F11" s="7" t="s">
        <v>15</v>
      </c>
    </row>
    <row r="12" spans="1:10" s="21" customFormat="1" ht="21.75" customHeight="1" x14ac:dyDescent="0.25">
      <c r="A12" s="18" t="s">
        <v>1</v>
      </c>
      <c r="B12" s="22">
        <v>5.65</v>
      </c>
      <c r="C12" s="23">
        <v>2356828.46</v>
      </c>
      <c r="D12" s="22">
        <v>3.33</v>
      </c>
      <c r="E12" s="23">
        <v>316466.09000000003</v>
      </c>
      <c r="F12" s="19">
        <f t="shared" ref="F12:F22" si="0">+((B12*C12)+(D12*E12))/(C12+E12)</f>
        <v>5.3753571145760954</v>
      </c>
      <c r="H12" s="21">
        <f>+B12*C12</f>
        <v>13316080.799000001</v>
      </c>
      <c r="I12" s="21">
        <f>+D12*E12</f>
        <v>1053832.0797000001</v>
      </c>
      <c r="J12" s="21">
        <f>+H12+I12</f>
        <v>14369912.878700001</v>
      </c>
    </row>
    <row r="13" spans="1:10" s="21" customFormat="1" ht="21.75" customHeight="1" x14ac:dyDescent="0.25">
      <c r="A13" s="18" t="s">
        <v>2</v>
      </c>
      <c r="B13" s="19">
        <v>11.27</v>
      </c>
      <c r="C13" s="20">
        <v>282708.39</v>
      </c>
      <c r="D13" s="19">
        <v>0</v>
      </c>
      <c r="E13" s="20">
        <v>62273.97</v>
      </c>
      <c r="F13" s="19">
        <f t="shared" si="0"/>
        <v>9.2356129609061757</v>
      </c>
      <c r="H13" s="21">
        <f t="shared" ref="H13:H22" si="1">+B13*C13</f>
        <v>3186123.5553000001</v>
      </c>
      <c r="I13" s="21">
        <f t="shared" ref="I13:I22" si="2">+D13*E13</f>
        <v>0</v>
      </c>
      <c r="J13" s="21">
        <f t="shared" ref="J13:J22" si="3">+H13+I13</f>
        <v>3186123.5553000001</v>
      </c>
    </row>
    <row r="14" spans="1:10" s="21" customFormat="1" ht="21.75" customHeight="1" x14ac:dyDescent="0.25">
      <c r="A14" s="18" t="s">
        <v>3</v>
      </c>
      <c r="B14" s="22">
        <v>8.1300000000000008</v>
      </c>
      <c r="C14" s="23">
        <v>398049.94</v>
      </c>
      <c r="D14" s="22">
        <v>2.15</v>
      </c>
      <c r="E14" s="23">
        <v>180989.75</v>
      </c>
      <c r="F14" s="19">
        <f t="shared" si="0"/>
        <v>6.2608384836279543</v>
      </c>
      <c r="H14" s="21">
        <f t="shared" si="1"/>
        <v>3236146.0122000002</v>
      </c>
      <c r="I14" s="21">
        <f t="shared" si="2"/>
        <v>389127.96249999997</v>
      </c>
      <c r="J14" s="21">
        <f t="shared" si="3"/>
        <v>3625273.9747000001</v>
      </c>
    </row>
    <row r="15" spans="1:10" s="29" customFormat="1" ht="21.75" customHeight="1" x14ac:dyDescent="0.25">
      <c r="A15" s="28" t="s">
        <v>4</v>
      </c>
      <c r="B15" s="22">
        <v>8.16</v>
      </c>
      <c r="C15" s="23">
        <v>8376.08</v>
      </c>
      <c r="D15" s="22">
        <v>4</v>
      </c>
      <c r="E15" s="23">
        <v>6315.82</v>
      </c>
      <c r="F15" s="22">
        <f t="shared" si="0"/>
        <v>6.3716805042234155</v>
      </c>
      <c r="H15" s="29">
        <f t="shared" si="1"/>
        <v>68348.8128</v>
      </c>
      <c r="I15" s="29">
        <f t="shared" si="2"/>
        <v>25263.279999999999</v>
      </c>
      <c r="J15" s="29">
        <f t="shared" si="3"/>
        <v>93612.092799999999</v>
      </c>
    </row>
    <row r="16" spans="1:10" s="21" customFormat="1" ht="21.75" customHeight="1" x14ac:dyDescent="0.25">
      <c r="A16" s="18" t="s">
        <v>18</v>
      </c>
      <c r="B16" s="19">
        <v>0</v>
      </c>
      <c r="C16" s="20">
        <v>0</v>
      </c>
      <c r="D16" s="19">
        <v>14</v>
      </c>
      <c r="E16" s="20">
        <v>1601939.21</v>
      </c>
      <c r="F16" s="19">
        <f>+((B16*C16)+(D16*E16))/(C16+E16)</f>
        <v>13.999999999999998</v>
      </c>
      <c r="H16" s="21">
        <f>+B16*C16</f>
        <v>0</v>
      </c>
      <c r="I16" s="21">
        <f>+D16*E16</f>
        <v>22427148.939999998</v>
      </c>
      <c r="J16" s="21">
        <f>+H16+I16</f>
        <v>22427148.939999998</v>
      </c>
    </row>
    <row r="17" spans="1:10" s="21" customFormat="1" ht="21.75" customHeight="1" x14ac:dyDescent="0.25">
      <c r="A17" s="18" t="s">
        <v>6</v>
      </c>
      <c r="B17" s="19">
        <v>0</v>
      </c>
      <c r="C17" s="20">
        <v>0</v>
      </c>
      <c r="D17" s="19">
        <v>0</v>
      </c>
      <c r="E17" s="20">
        <v>0</v>
      </c>
      <c r="F17" s="19">
        <v>0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 s="21" customFormat="1" ht="21.75" customHeight="1" x14ac:dyDescent="0.25">
      <c r="A18" s="18" t="s">
        <v>33</v>
      </c>
      <c r="B18" s="19">
        <v>19</v>
      </c>
      <c r="C18" s="20">
        <v>9186.89</v>
      </c>
      <c r="D18" s="19">
        <v>0</v>
      </c>
      <c r="E18" s="20">
        <v>0</v>
      </c>
      <c r="F18" s="19">
        <f>+((B18*C18)+(D18*E18))/(C18+E18)</f>
        <v>19</v>
      </c>
      <c r="H18" s="21">
        <f>+B18*C18</f>
        <v>174550.90999999997</v>
      </c>
      <c r="I18" s="21">
        <f>+D18*E18</f>
        <v>0</v>
      </c>
      <c r="J18" s="21">
        <f>+H18+I18</f>
        <v>174550.90999999997</v>
      </c>
    </row>
    <row r="19" spans="1:10" s="21" customFormat="1" ht="21.75" customHeight="1" x14ac:dyDescent="0.25">
      <c r="A19" s="18" t="s">
        <v>17</v>
      </c>
      <c r="B19" s="19">
        <v>0</v>
      </c>
      <c r="C19" s="20">
        <v>0</v>
      </c>
      <c r="D19" s="19">
        <v>57</v>
      </c>
      <c r="E19" s="20">
        <v>1780.63</v>
      </c>
      <c r="F19" s="19">
        <f>+((B19*C19)+(D19*E19))/(C19+E19)</f>
        <v>57</v>
      </c>
      <c r="H19" s="21">
        <f>+B19*C19</f>
        <v>0</v>
      </c>
      <c r="I19" s="21">
        <f>+D19*E19</f>
        <v>101495.91</v>
      </c>
      <c r="J19" s="21">
        <f>+H19+I19</f>
        <v>101495.91</v>
      </c>
    </row>
    <row r="20" spans="1:10" s="21" customFormat="1" ht="21.75" customHeight="1" x14ac:dyDescent="0.25">
      <c r="A20" s="18" t="s">
        <v>7</v>
      </c>
      <c r="B20" s="22">
        <v>1.38</v>
      </c>
      <c r="C20" s="23">
        <v>325347.31</v>
      </c>
      <c r="D20" s="22">
        <v>0</v>
      </c>
      <c r="E20" s="23">
        <v>0</v>
      </c>
      <c r="F20" s="22">
        <f>+((B20*C20)+(D20*E20))/(C20+E20)</f>
        <v>1.38</v>
      </c>
      <c r="H20" s="21">
        <f>+B20*C20</f>
        <v>448979.28779999999</v>
      </c>
      <c r="I20" s="21">
        <f>+D20*E20</f>
        <v>0</v>
      </c>
      <c r="J20" s="21">
        <f>+H20+I20</f>
        <v>448979.28779999999</v>
      </c>
    </row>
    <row r="21" spans="1:10" s="21" customFormat="1" ht="21.75" customHeight="1" x14ac:dyDescent="0.25">
      <c r="A21" s="27" t="s">
        <v>34</v>
      </c>
      <c r="B21" s="19">
        <v>45.35</v>
      </c>
      <c r="C21" s="20">
        <v>284212.36</v>
      </c>
      <c r="D21" s="19">
        <v>32.299999999999997</v>
      </c>
      <c r="E21" s="30">
        <v>255235.4</v>
      </c>
      <c r="F21" s="19">
        <f>+((B21*C21)+(D21*E21))/(C21+E21)</f>
        <v>39.17549670796668</v>
      </c>
      <c r="H21" s="21">
        <f>+B21*C21</f>
        <v>12889030.526000001</v>
      </c>
      <c r="I21" s="21">
        <f>+D21*E21</f>
        <v>8244103.419999999</v>
      </c>
      <c r="J21" s="21">
        <f>+H21+I21</f>
        <v>21133133.945999999</v>
      </c>
    </row>
    <row r="22" spans="1:10" s="21" customFormat="1" ht="21.75" customHeight="1" x14ac:dyDescent="0.25">
      <c r="A22" s="18" t="s">
        <v>8</v>
      </c>
      <c r="B22" s="22">
        <v>4.5999999999999996</v>
      </c>
      <c r="C22" s="23">
        <v>25402.36</v>
      </c>
      <c r="D22" s="22">
        <v>2.31</v>
      </c>
      <c r="E22" s="23">
        <v>13192.69</v>
      </c>
      <c r="F22" s="19">
        <f t="shared" si="0"/>
        <v>3.8172244860416034</v>
      </c>
      <c r="H22" s="21">
        <f t="shared" si="1"/>
        <v>116850.856</v>
      </c>
      <c r="I22" s="21">
        <f t="shared" si="2"/>
        <v>30475.1139</v>
      </c>
      <c r="J22" s="21">
        <f t="shared" si="3"/>
        <v>147325.9699</v>
      </c>
    </row>
    <row r="23" spans="1:10" s="29" customFormat="1" ht="21.75" customHeight="1" x14ac:dyDescent="0.25">
      <c r="A23" s="28" t="s">
        <v>5</v>
      </c>
      <c r="B23" s="22">
        <v>21.64</v>
      </c>
      <c r="C23" s="23">
        <v>464.07</v>
      </c>
      <c r="D23" s="22">
        <v>0</v>
      </c>
      <c r="E23" s="23">
        <v>0</v>
      </c>
      <c r="F23" s="22">
        <f>+((B23*C23)+(D23*E23))/(C23+E23)</f>
        <v>21.64</v>
      </c>
      <c r="H23" s="29">
        <f>+B23*C23</f>
        <v>10042.4748</v>
      </c>
      <c r="I23" s="29">
        <f>+D23*E23</f>
        <v>0</v>
      </c>
      <c r="J23" s="29">
        <f>+H23+I23</f>
        <v>10042.4748</v>
      </c>
    </row>
    <row r="24" spans="1:10" s="4" customFormat="1" ht="21.75" customHeight="1" x14ac:dyDescent="0.25">
      <c r="A24" s="54" t="s">
        <v>9</v>
      </c>
      <c r="B24" s="55"/>
      <c r="C24" s="24">
        <f>SUM(C12:C23)</f>
        <v>3690575.86</v>
      </c>
      <c r="D24" s="24"/>
      <c r="E24" s="24">
        <f>SUM(E12:E23)</f>
        <v>2438193.5599999996</v>
      </c>
      <c r="F24" s="25">
        <f>+J24/(E24+C24)</f>
        <v>10.721166511955344</v>
      </c>
      <c r="J24" s="4">
        <f>SUM(J12:J22)</f>
        <v>65707557.465199977</v>
      </c>
    </row>
    <row r="25" spans="1:10" ht="24" customHeight="1" x14ac:dyDescent="0.25">
      <c r="A25" s="56"/>
      <c r="B25" s="56"/>
      <c r="C25" s="56"/>
      <c r="D25" s="56"/>
      <c r="E25" s="56"/>
      <c r="F25" s="56"/>
    </row>
    <row r="26" spans="1:10" x14ac:dyDescent="0.25">
      <c r="A26" s="31"/>
      <c r="B26" s="34"/>
      <c r="C26" s="34"/>
      <c r="D26" s="34"/>
      <c r="E26" s="34"/>
      <c r="F26" s="34"/>
    </row>
    <row r="27" spans="1:10" x14ac:dyDescent="0.25">
      <c r="A27" s="32"/>
      <c r="B27" s="33"/>
      <c r="C27" s="33"/>
      <c r="D27" s="33"/>
      <c r="E27" s="33"/>
      <c r="F27" s="33"/>
    </row>
    <row r="28" spans="1:10" x14ac:dyDescent="0.25">
      <c r="A28" s="32"/>
      <c r="B28" s="33"/>
      <c r="C28" s="33"/>
      <c r="D28" s="33"/>
      <c r="E28" s="33"/>
      <c r="F28" s="33"/>
    </row>
    <row r="29" spans="1:10" s="37" customFormat="1" x14ac:dyDescent="0.25">
      <c r="A29" s="35"/>
      <c r="B29" s="36"/>
      <c r="C29" s="36"/>
      <c r="D29" s="36"/>
      <c r="E29" s="36"/>
      <c r="F29" s="36"/>
    </row>
    <row r="30" spans="1:10" x14ac:dyDescent="0.25">
      <c r="A30" s="32"/>
      <c r="B30" s="33"/>
      <c r="C30" s="33"/>
      <c r="D30" s="33"/>
      <c r="E30" s="33"/>
      <c r="F30" s="33"/>
    </row>
    <row r="31" spans="1:10" x14ac:dyDescent="0.25">
      <c r="A31" s="32"/>
      <c r="B31" s="33"/>
      <c r="C31" s="33"/>
      <c r="D31" s="33"/>
      <c r="E31" s="33"/>
      <c r="F31" s="33"/>
    </row>
    <row r="32" spans="1:10" x14ac:dyDescent="0.25">
      <c r="A32" s="32"/>
      <c r="B32" s="33"/>
      <c r="C32" s="33"/>
      <c r="D32" s="33"/>
      <c r="E32" s="33"/>
      <c r="F32" s="33"/>
    </row>
    <row r="33" spans="1:6" x14ac:dyDescent="0.25">
      <c r="A33" s="32"/>
      <c r="B33" s="33"/>
      <c r="C33" s="33"/>
      <c r="D33" s="33"/>
      <c r="E33" s="33"/>
      <c r="F33" s="33"/>
    </row>
    <row r="34" spans="1:6" x14ac:dyDescent="0.25">
      <c r="A34" s="32"/>
      <c r="B34" s="33"/>
      <c r="C34" s="33"/>
      <c r="D34" s="33"/>
      <c r="E34" s="33"/>
      <c r="F34" s="33"/>
    </row>
  </sheetData>
  <mergeCells count="4">
    <mergeCell ref="A9:F9"/>
    <mergeCell ref="A10:F10"/>
    <mergeCell ref="A24:B24"/>
    <mergeCell ref="A25:F25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9:K55"/>
  <sheetViews>
    <sheetView showGridLines="0" view="pageBreakPreview" topLeftCell="A3" zoomScale="110" zoomScaleNormal="100" zoomScaleSheetLayoutView="110" workbookViewId="0">
      <selection activeCell="C20" sqref="C20"/>
    </sheetView>
  </sheetViews>
  <sheetFormatPr defaultColWidth="11.42578125" defaultRowHeight="15" x14ac:dyDescent="0.25"/>
  <cols>
    <col min="1" max="1" width="50.7109375" style="16" customWidth="1"/>
    <col min="2" max="6" width="15.28515625" style="26" customWidth="1"/>
    <col min="7" max="7" width="11.42578125" style="16" customWidth="1"/>
    <col min="8" max="10" width="11.42578125" style="16" hidden="1" customWidth="1"/>
    <col min="11" max="16384" width="11.42578125" style="16"/>
  </cols>
  <sheetData>
    <row r="9" spans="1:11" ht="21" customHeight="1" x14ac:dyDescent="0.25">
      <c r="A9" s="48" t="s">
        <v>16</v>
      </c>
      <c r="B9" s="49"/>
      <c r="C9" s="49"/>
      <c r="D9" s="49"/>
      <c r="E9" s="49"/>
      <c r="F9" s="50"/>
    </row>
    <row r="10" spans="1:11" ht="21" customHeight="1" x14ac:dyDescent="0.25">
      <c r="A10" s="51" t="s">
        <v>43</v>
      </c>
      <c r="B10" s="52"/>
      <c r="C10" s="52"/>
      <c r="D10" s="52"/>
      <c r="E10" s="52"/>
      <c r="F10" s="53"/>
    </row>
    <row r="11" spans="1:11" s="17" customFormat="1" ht="60" x14ac:dyDescent="0.25">
      <c r="A11" s="6" t="s">
        <v>0</v>
      </c>
      <c r="B11" s="7" t="s">
        <v>11</v>
      </c>
      <c r="C11" s="7" t="s">
        <v>12</v>
      </c>
      <c r="D11" s="7" t="s">
        <v>13</v>
      </c>
      <c r="E11" s="7" t="s">
        <v>14</v>
      </c>
      <c r="F11" s="7" t="s">
        <v>15</v>
      </c>
    </row>
    <row r="12" spans="1:11" s="21" customFormat="1" ht="21.75" customHeight="1" x14ac:dyDescent="0.25">
      <c r="A12" s="18" t="s">
        <v>1</v>
      </c>
      <c r="B12" s="22">
        <v>9.94</v>
      </c>
      <c r="C12" s="23">
        <v>679182.64</v>
      </c>
      <c r="D12" s="22">
        <v>7.53</v>
      </c>
      <c r="E12" s="23">
        <v>458681.61</v>
      </c>
      <c r="F12" s="19">
        <f t="shared" ref="F12:F23" si="0">+((B12*C12)+(D12*E12))/(C12+E12)</f>
        <v>8.9685109316862714</v>
      </c>
      <c r="H12" s="21">
        <f>+B12*C12</f>
        <v>6751075.4415999996</v>
      </c>
      <c r="I12" s="21">
        <f>+D12*E12</f>
        <v>3453872.5233</v>
      </c>
      <c r="J12" s="21">
        <f>+H12+I12</f>
        <v>10204947.9649</v>
      </c>
      <c r="K12" s="38"/>
    </row>
    <row r="13" spans="1:11" s="21" customFormat="1" ht="21.75" customHeight="1" x14ac:dyDescent="0.25">
      <c r="A13" s="18" t="s">
        <v>2</v>
      </c>
      <c r="B13" s="22">
        <v>11.3</v>
      </c>
      <c r="C13" s="23">
        <v>324796.55</v>
      </c>
      <c r="D13" s="22">
        <v>6.56</v>
      </c>
      <c r="E13" s="23">
        <v>62666.97</v>
      </c>
      <c r="F13" s="19">
        <f t="shared" si="0"/>
        <v>10.533369278738808</v>
      </c>
      <c r="H13" s="21">
        <f t="shared" ref="H13:H23" si="1">+B13*C13</f>
        <v>3670201.0150000001</v>
      </c>
      <c r="I13" s="21">
        <f t="shared" ref="I13:I23" si="2">+D13*E13</f>
        <v>411095.32319999998</v>
      </c>
      <c r="J13" s="21">
        <f t="shared" ref="J13:J23" si="3">+H13+I13</f>
        <v>4081296.3382000001</v>
      </c>
      <c r="K13" s="38"/>
    </row>
    <row r="14" spans="1:11" s="21" customFormat="1" ht="21.75" customHeight="1" x14ac:dyDescent="0.25">
      <c r="A14" s="18" t="s">
        <v>3</v>
      </c>
      <c r="B14" s="22">
        <v>5.0199999999999996</v>
      </c>
      <c r="C14" s="23">
        <v>743449.44</v>
      </c>
      <c r="D14" s="22">
        <v>2</v>
      </c>
      <c r="E14" s="23">
        <v>13880.49</v>
      </c>
      <c r="F14" s="19">
        <f t="shared" si="0"/>
        <v>4.9646488536376738</v>
      </c>
      <c r="H14" s="21">
        <f t="shared" si="1"/>
        <v>3732116.1887999992</v>
      </c>
      <c r="I14" s="21">
        <f t="shared" si="2"/>
        <v>27760.98</v>
      </c>
      <c r="J14" s="21">
        <f t="shared" si="3"/>
        <v>3759877.1687999992</v>
      </c>
      <c r="K14" s="38"/>
    </row>
    <row r="15" spans="1:11" s="29" customFormat="1" ht="21.75" customHeight="1" x14ac:dyDescent="0.25">
      <c r="A15" s="28" t="s">
        <v>4</v>
      </c>
      <c r="B15" s="22">
        <v>9.9499999999999993</v>
      </c>
      <c r="C15" s="23">
        <v>6345.07</v>
      </c>
      <c r="D15" s="22">
        <v>34</v>
      </c>
      <c r="E15" s="23">
        <v>47</v>
      </c>
      <c r="F15" s="22">
        <f t="shared" ref="F15:F22" si="4">+((B15*C15)+(D15*E15))/(C15+E15)</f>
        <v>10.12683629872639</v>
      </c>
      <c r="H15" s="29">
        <f t="shared" si="1"/>
        <v>63133.446499999991</v>
      </c>
      <c r="I15" s="29">
        <f t="shared" si="2"/>
        <v>1598</v>
      </c>
      <c r="J15" s="29">
        <f t="shared" si="3"/>
        <v>64731.446499999991</v>
      </c>
      <c r="K15" s="39"/>
    </row>
    <row r="16" spans="1:11" s="21" customFormat="1" ht="21.75" customHeight="1" x14ac:dyDescent="0.25">
      <c r="A16" s="18" t="s">
        <v>18</v>
      </c>
      <c r="B16" s="19">
        <v>17</v>
      </c>
      <c r="C16" s="20">
        <v>1601939.21</v>
      </c>
      <c r="D16" s="19">
        <v>0</v>
      </c>
      <c r="E16" s="20">
        <v>0</v>
      </c>
      <c r="F16" s="19">
        <f t="shared" si="4"/>
        <v>17</v>
      </c>
      <c r="H16" s="21">
        <f>+B16*C16</f>
        <v>27232966.57</v>
      </c>
      <c r="I16" s="21">
        <f>+D16*E16</f>
        <v>0</v>
      </c>
      <c r="J16" s="21">
        <f>+H16+I16</f>
        <v>27232966.57</v>
      </c>
      <c r="K16" s="38"/>
    </row>
    <row r="17" spans="1:11" s="21" customFormat="1" ht="21.75" customHeight="1" x14ac:dyDescent="0.25">
      <c r="A17" s="18" t="s">
        <v>6</v>
      </c>
      <c r="B17" s="19">
        <v>12.68</v>
      </c>
      <c r="C17" s="20">
        <v>102201.11</v>
      </c>
      <c r="D17" s="19">
        <v>16.62</v>
      </c>
      <c r="E17" s="20">
        <v>67755.91</v>
      </c>
      <c r="F17" s="19">
        <f t="shared" si="4"/>
        <v>14.250739975318465</v>
      </c>
      <c r="H17" s="21">
        <f t="shared" si="1"/>
        <v>1295910.0748000001</v>
      </c>
      <c r="I17" s="21">
        <f t="shared" si="2"/>
        <v>1126103.2242000001</v>
      </c>
      <c r="J17" s="21">
        <f t="shared" si="3"/>
        <v>2422013.2990000001</v>
      </c>
      <c r="K17" s="38"/>
    </row>
    <row r="18" spans="1:11" s="21" customFormat="1" ht="21.75" customHeight="1" x14ac:dyDescent="0.25">
      <c r="A18" s="18" t="s">
        <v>33</v>
      </c>
      <c r="B18" s="19">
        <v>0</v>
      </c>
      <c r="C18" s="20">
        <v>0</v>
      </c>
      <c r="D18" s="19">
        <v>0</v>
      </c>
      <c r="E18" s="20">
        <v>0</v>
      </c>
      <c r="F18" s="19">
        <v>0</v>
      </c>
      <c r="H18" s="21">
        <f>+B18*C18</f>
        <v>0</v>
      </c>
      <c r="I18" s="21">
        <f>+D18*E18</f>
        <v>0</v>
      </c>
      <c r="J18" s="21">
        <f>+H18+I18</f>
        <v>0</v>
      </c>
      <c r="K18" s="38"/>
    </row>
    <row r="19" spans="1:11" s="21" customFormat="1" ht="21.75" customHeight="1" x14ac:dyDescent="0.25">
      <c r="A19" s="18" t="s">
        <v>17</v>
      </c>
      <c r="B19" s="19">
        <v>81</v>
      </c>
      <c r="C19" s="20">
        <v>1780.63</v>
      </c>
      <c r="D19" s="19">
        <v>27</v>
      </c>
      <c r="E19" s="20">
        <v>6822.72</v>
      </c>
      <c r="F19" s="19">
        <f t="shared" si="4"/>
        <v>38.176346423195611</v>
      </c>
      <c r="H19" s="21">
        <f>+B19*C19</f>
        <v>144231.03</v>
      </c>
      <c r="I19" s="21">
        <f>+D19*E19</f>
        <v>184213.44</v>
      </c>
      <c r="J19" s="21">
        <f>+H19+I19</f>
        <v>328444.46999999997</v>
      </c>
      <c r="K19" s="38"/>
    </row>
    <row r="20" spans="1:11" s="21" customFormat="1" ht="21.75" customHeight="1" x14ac:dyDescent="0.25">
      <c r="A20" s="18" t="s">
        <v>42</v>
      </c>
      <c r="B20" s="19">
        <v>20.16</v>
      </c>
      <c r="C20" s="20">
        <v>5005.66</v>
      </c>
      <c r="D20" s="19">
        <v>3.21</v>
      </c>
      <c r="E20" s="20">
        <v>2730.21</v>
      </c>
      <c r="F20" s="19">
        <f t="shared" si="4"/>
        <v>14.177859723599285</v>
      </c>
      <c r="K20" s="38"/>
    </row>
    <row r="21" spans="1:11" s="21" customFormat="1" ht="21.75" customHeight="1" x14ac:dyDescent="0.25">
      <c r="A21" s="18" t="s">
        <v>7</v>
      </c>
      <c r="B21" s="22">
        <v>0.66</v>
      </c>
      <c r="C21" s="23">
        <v>196519.79</v>
      </c>
      <c r="D21" s="22">
        <v>0</v>
      </c>
      <c r="E21" s="23">
        <v>0</v>
      </c>
      <c r="F21" s="22">
        <f t="shared" si="4"/>
        <v>0.66</v>
      </c>
      <c r="H21" s="21">
        <f>+B21*C21</f>
        <v>129703.06140000001</v>
      </c>
      <c r="I21" s="21">
        <f>+D21*E21</f>
        <v>0</v>
      </c>
      <c r="J21" s="21">
        <f>+H21+I21</f>
        <v>129703.06140000001</v>
      </c>
      <c r="K21" s="38"/>
    </row>
    <row r="22" spans="1:11" s="21" customFormat="1" ht="21.75" customHeight="1" x14ac:dyDescent="0.25">
      <c r="A22" s="27" t="s">
        <v>34</v>
      </c>
      <c r="B22" s="19">
        <v>34.54</v>
      </c>
      <c r="C22" s="20">
        <v>278349.71000000002</v>
      </c>
      <c r="D22" s="19">
        <v>29.04</v>
      </c>
      <c r="E22" s="30">
        <v>270280.13</v>
      </c>
      <c r="F22" s="19">
        <f t="shared" si="4"/>
        <v>31.830448665716027</v>
      </c>
      <c r="H22" s="21">
        <f>+B22*C22</f>
        <v>9614198.9834000003</v>
      </c>
      <c r="I22" s="21">
        <f>+D22*E22</f>
        <v>7848934.9752000002</v>
      </c>
      <c r="J22" s="21">
        <f>+H22+I22</f>
        <v>17463133.9586</v>
      </c>
      <c r="K22" s="38"/>
    </row>
    <row r="23" spans="1:11" s="21" customFormat="1" ht="21.75" customHeight="1" x14ac:dyDescent="0.25">
      <c r="A23" s="18" t="s">
        <v>8</v>
      </c>
      <c r="B23" s="22">
        <v>8.17</v>
      </c>
      <c r="C23" s="23">
        <v>89820.22</v>
      </c>
      <c r="D23" s="22">
        <v>4.51</v>
      </c>
      <c r="E23" s="23">
        <v>4017.58</v>
      </c>
      <c r="F23" s="19">
        <f t="shared" si="0"/>
        <v>8.0133004311695277</v>
      </c>
      <c r="H23" s="21">
        <f t="shared" si="1"/>
        <v>733831.19739999995</v>
      </c>
      <c r="I23" s="21">
        <f t="shared" si="2"/>
        <v>18119.285799999998</v>
      </c>
      <c r="J23" s="21">
        <f t="shared" si="3"/>
        <v>751950.4831999999</v>
      </c>
      <c r="K23" s="38"/>
    </row>
    <row r="24" spans="1:11" s="29" customFormat="1" ht="21.75" customHeight="1" x14ac:dyDescent="0.25">
      <c r="A24" s="28" t="s">
        <v>5</v>
      </c>
      <c r="B24" s="22">
        <v>2.98</v>
      </c>
      <c r="C24" s="23">
        <v>862.62</v>
      </c>
      <c r="D24" s="22">
        <v>0</v>
      </c>
      <c r="E24" s="23">
        <v>0</v>
      </c>
      <c r="F24" s="22">
        <f>+((B24*C24)+(D24*E24))/(C24+E24)</f>
        <v>2.98</v>
      </c>
      <c r="H24" s="29">
        <f>+B24*C24</f>
        <v>2570.6075999999998</v>
      </c>
      <c r="I24" s="29">
        <f>+D24*E24</f>
        <v>0</v>
      </c>
      <c r="J24" s="29">
        <f>+H24+I24</f>
        <v>2570.6075999999998</v>
      </c>
      <c r="K24" s="39"/>
    </row>
    <row r="25" spans="1:11" s="4" customFormat="1" ht="21.75" customHeight="1" x14ac:dyDescent="0.25">
      <c r="A25" s="54" t="s">
        <v>9</v>
      </c>
      <c r="B25" s="55"/>
      <c r="C25" s="24">
        <f>SUM(C12:C24)</f>
        <v>4030252.6500000004</v>
      </c>
      <c r="D25" s="24"/>
      <c r="E25" s="24">
        <f>SUM(E12:E24)</f>
        <v>886882.61999999988</v>
      </c>
      <c r="F25" s="25">
        <f>+J25/(E25+C25)+0.02</f>
        <v>13.531742328089337</v>
      </c>
      <c r="J25" s="4">
        <f>SUM(J12:J23)</f>
        <v>66439064.760600001</v>
      </c>
      <c r="K25" s="40"/>
    </row>
    <row r="26" spans="1:11" s="21" customFormat="1" ht="24" customHeight="1" x14ac:dyDescent="0.25">
      <c r="A26" s="57"/>
      <c r="B26" s="57"/>
      <c r="C26" s="57"/>
      <c r="D26" s="57"/>
      <c r="E26" s="57"/>
      <c r="F26" s="57"/>
    </row>
    <row r="27" spans="1:11" s="21" customFormat="1" x14ac:dyDescent="0.25">
      <c r="A27" s="41"/>
      <c r="B27" s="42"/>
      <c r="C27" s="42"/>
      <c r="D27" s="42"/>
      <c r="E27" s="42"/>
      <c r="F27" s="42"/>
    </row>
    <row r="28" spans="1:11" s="21" customFormat="1" x14ac:dyDescent="0.25">
      <c r="A28" s="43"/>
      <c r="B28" s="44"/>
      <c r="C28" s="44"/>
      <c r="D28" s="44"/>
      <c r="E28" s="44"/>
      <c r="F28" s="44"/>
    </row>
    <row r="29" spans="1:11" s="21" customFormat="1" x14ac:dyDescent="0.25">
      <c r="A29" s="43"/>
      <c r="B29" s="44"/>
      <c r="C29" s="44"/>
      <c r="D29" s="44"/>
      <c r="E29" s="44"/>
      <c r="F29" s="44"/>
    </row>
    <row r="30" spans="1:11" s="21" customFormat="1" x14ac:dyDescent="0.25">
      <c r="A30" s="43"/>
      <c r="B30" s="44"/>
      <c r="C30" s="44"/>
      <c r="D30" s="44"/>
      <c r="E30" s="44"/>
      <c r="F30" s="44"/>
    </row>
    <row r="31" spans="1:11" s="21" customFormat="1" x14ac:dyDescent="0.25">
      <c r="A31" s="43"/>
      <c r="B31" s="44"/>
      <c r="C31" s="44"/>
      <c r="D31" s="44"/>
      <c r="E31" s="44"/>
      <c r="F31" s="44"/>
    </row>
    <row r="32" spans="1:11" s="21" customFormat="1" x14ac:dyDescent="0.25">
      <c r="A32" s="43"/>
      <c r="B32" s="44"/>
      <c r="C32" s="44"/>
      <c r="D32" s="44"/>
      <c r="E32" s="44"/>
      <c r="F32" s="44"/>
    </row>
    <row r="33" spans="1:6" s="21" customFormat="1" x14ac:dyDescent="0.25">
      <c r="A33" s="43"/>
      <c r="B33" s="44"/>
      <c r="C33" s="44"/>
      <c r="D33" s="44"/>
      <c r="E33" s="44"/>
      <c r="F33" s="44"/>
    </row>
    <row r="34" spans="1:6" s="21" customFormat="1" x14ac:dyDescent="0.25">
      <c r="A34" s="43"/>
      <c r="B34" s="44"/>
      <c r="C34" s="44"/>
      <c r="D34" s="44"/>
      <c r="E34" s="44"/>
      <c r="F34" s="44"/>
    </row>
    <row r="35" spans="1:6" s="21" customFormat="1" x14ac:dyDescent="0.25">
      <c r="A35" s="43"/>
      <c r="B35" s="44"/>
      <c r="C35" s="44"/>
      <c r="D35" s="44"/>
      <c r="E35" s="44"/>
      <c r="F35" s="44"/>
    </row>
    <row r="36" spans="1:6" s="21" customFormat="1" x14ac:dyDescent="0.25">
      <c r="B36" s="45"/>
      <c r="C36" s="45"/>
      <c r="D36" s="45"/>
      <c r="E36" s="45"/>
      <c r="F36" s="45"/>
    </row>
    <row r="37" spans="1:6" s="21" customFormat="1" x14ac:dyDescent="0.25">
      <c r="B37" s="45"/>
      <c r="C37" s="45"/>
      <c r="D37" s="45"/>
      <c r="E37" s="45"/>
      <c r="F37" s="45"/>
    </row>
    <row r="38" spans="1:6" s="21" customFormat="1" x14ac:dyDescent="0.25">
      <c r="B38" s="45"/>
      <c r="C38" s="45"/>
      <c r="D38" s="45"/>
      <c r="E38" s="45"/>
      <c r="F38" s="45"/>
    </row>
    <row r="39" spans="1:6" s="21" customFormat="1" x14ac:dyDescent="0.25">
      <c r="B39" s="45"/>
      <c r="C39" s="45"/>
      <c r="D39" s="45"/>
      <c r="E39" s="45"/>
      <c r="F39" s="45"/>
    </row>
    <row r="40" spans="1:6" s="21" customFormat="1" x14ac:dyDescent="0.25">
      <c r="B40" s="45"/>
      <c r="C40" s="45"/>
      <c r="D40" s="45"/>
      <c r="E40" s="45"/>
      <c r="F40" s="45"/>
    </row>
    <row r="41" spans="1:6" s="21" customFormat="1" x14ac:dyDescent="0.25">
      <c r="B41" s="45"/>
      <c r="C41" s="45"/>
      <c r="D41" s="45"/>
      <c r="E41" s="45"/>
      <c r="F41" s="45"/>
    </row>
    <row r="42" spans="1:6" s="21" customFormat="1" x14ac:dyDescent="0.25">
      <c r="B42" s="45"/>
      <c r="C42" s="45"/>
      <c r="D42" s="45"/>
      <c r="E42" s="45"/>
      <c r="F42" s="45"/>
    </row>
    <row r="43" spans="1:6" s="21" customFormat="1" x14ac:dyDescent="0.25">
      <c r="B43" s="45"/>
      <c r="C43" s="45"/>
      <c r="D43" s="45"/>
      <c r="E43" s="45"/>
      <c r="F43" s="45"/>
    </row>
    <row r="44" spans="1:6" s="21" customFormat="1" x14ac:dyDescent="0.25">
      <c r="B44" s="45"/>
      <c r="C44" s="45"/>
      <c r="D44" s="45"/>
      <c r="E44" s="45"/>
      <c r="F44" s="45"/>
    </row>
    <row r="45" spans="1:6" s="21" customFormat="1" x14ac:dyDescent="0.25">
      <c r="B45" s="45"/>
      <c r="C45" s="45"/>
      <c r="D45" s="45"/>
      <c r="E45" s="45"/>
      <c r="F45" s="45"/>
    </row>
    <row r="46" spans="1:6" s="21" customFormat="1" x14ac:dyDescent="0.25">
      <c r="B46" s="45"/>
      <c r="C46" s="45"/>
      <c r="D46" s="45"/>
      <c r="E46" s="45"/>
      <c r="F46" s="45"/>
    </row>
    <row r="47" spans="1:6" s="21" customFormat="1" x14ac:dyDescent="0.25">
      <c r="B47" s="45"/>
      <c r="C47" s="45"/>
      <c r="D47" s="45"/>
      <c r="E47" s="45"/>
      <c r="F47" s="45"/>
    </row>
    <row r="48" spans="1:6" s="21" customFormat="1" x14ac:dyDescent="0.25">
      <c r="B48" s="45"/>
      <c r="C48" s="45"/>
      <c r="D48" s="45"/>
      <c r="E48" s="45"/>
      <c r="F48" s="45"/>
    </row>
    <row r="49" spans="2:6" s="21" customFormat="1" x14ac:dyDescent="0.25">
      <c r="B49" s="45"/>
      <c r="C49" s="45"/>
      <c r="D49" s="45"/>
      <c r="E49" s="45"/>
      <c r="F49" s="45"/>
    </row>
    <row r="50" spans="2:6" s="21" customFormat="1" x14ac:dyDescent="0.25">
      <c r="B50" s="45"/>
      <c r="C50" s="45"/>
      <c r="D50" s="45"/>
      <c r="E50" s="45"/>
      <c r="F50" s="45"/>
    </row>
    <row r="51" spans="2:6" s="21" customFormat="1" x14ac:dyDescent="0.25">
      <c r="B51" s="45"/>
      <c r="C51" s="45"/>
      <c r="D51" s="45"/>
      <c r="E51" s="45"/>
      <c r="F51" s="45"/>
    </row>
    <row r="52" spans="2:6" s="21" customFormat="1" x14ac:dyDescent="0.25">
      <c r="B52" s="45"/>
      <c r="C52" s="45"/>
      <c r="D52" s="45"/>
      <c r="E52" s="45"/>
      <c r="F52" s="45"/>
    </row>
    <row r="53" spans="2:6" s="21" customFormat="1" x14ac:dyDescent="0.25">
      <c r="B53" s="45"/>
      <c r="C53" s="45"/>
      <c r="D53" s="45"/>
      <c r="E53" s="45"/>
      <c r="F53" s="45"/>
    </row>
    <row r="54" spans="2:6" s="21" customFormat="1" x14ac:dyDescent="0.25">
      <c r="B54" s="45"/>
      <c r="C54" s="45"/>
      <c r="D54" s="45"/>
      <c r="E54" s="45"/>
      <c r="F54" s="45"/>
    </row>
    <row r="55" spans="2:6" s="21" customFormat="1" x14ac:dyDescent="0.25">
      <c r="B55" s="45"/>
      <c r="C55" s="45"/>
      <c r="D55" s="45"/>
      <c r="E55" s="45"/>
      <c r="F55" s="45"/>
    </row>
  </sheetData>
  <mergeCells count="4">
    <mergeCell ref="A9:F9"/>
    <mergeCell ref="A10:F10"/>
    <mergeCell ref="A25:B25"/>
    <mergeCell ref="A26:F26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25</vt:i4>
      </vt:variant>
      <vt:variant>
        <vt:lpstr>Intervals amb nom</vt:lpstr>
      </vt:variant>
      <vt:variant>
        <vt:i4>24</vt:i4>
      </vt:variant>
    </vt:vector>
  </HeadingPairs>
  <TitlesOfParts>
    <vt:vector size="49" baseType="lpstr">
      <vt:lpstr>Gener 2018</vt:lpstr>
      <vt:lpstr>Febrer 2018</vt:lpstr>
      <vt:lpstr>Març 2018</vt:lpstr>
      <vt:lpstr>Abril 2018</vt:lpstr>
      <vt:lpstr>Maig 2018</vt:lpstr>
      <vt:lpstr>Juny 2018</vt:lpstr>
      <vt:lpstr>Juliol 2018</vt:lpstr>
      <vt:lpstr>Agost 2018</vt:lpstr>
      <vt:lpstr>Setembre 2018</vt:lpstr>
      <vt:lpstr>Octubre 2018</vt:lpstr>
      <vt:lpstr>Novembre 2018</vt:lpstr>
      <vt:lpstr>DESEMBRE 2018</vt:lpstr>
      <vt:lpstr>DIPUTACIO</vt:lpstr>
      <vt:lpstr>DIPSALUT</vt:lpstr>
      <vt:lpstr>XALOC</vt:lpstr>
      <vt:lpstr>CONSERVATORI</vt:lpstr>
      <vt:lpstr>C.COSTA BRAVA</vt:lpstr>
      <vt:lpstr>C VIES VERDES</vt:lpstr>
      <vt:lpstr>C.GAVARRES</vt:lpstr>
      <vt:lpstr>C ARTS ESCENIQUES</vt:lpstr>
      <vt:lpstr>SEMEGA</vt:lpstr>
      <vt:lpstr>P.TURISME</vt:lpstr>
      <vt:lpstr>SUMAR, S.L.</vt:lpstr>
      <vt:lpstr>CASA CULTURA</vt:lpstr>
      <vt:lpstr>CILMA</vt:lpstr>
      <vt:lpstr>'Abril 2018'!Àrea_d'impressió</vt:lpstr>
      <vt:lpstr>'Agost 2018'!Àrea_d'impressió</vt:lpstr>
      <vt:lpstr>'C ARTS ESCENIQUES'!Àrea_d'impressió</vt:lpstr>
      <vt:lpstr>'C VIES VERDES'!Àrea_d'impressió</vt:lpstr>
      <vt:lpstr>'C.COSTA BRAVA'!Àrea_d'impressió</vt:lpstr>
      <vt:lpstr>C.GAVARRES!Àrea_d'impressió</vt:lpstr>
      <vt:lpstr>'CASA CULTURA'!Àrea_d'impressió</vt:lpstr>
      <vt:lpstr>CONSERVATORI!Àrea_d'impressió</vt:lpstr>
      <vt:lpstr>'DESEMBRE 2018'!Àrea_d'impressió</vt:lpstr>
      <vt:lpstr>DIPSALUT!Àrea_d'impressió</vt:lpstr>
      <vt:lpstr>DIPUTACIO!Àrea_d'impressió</vt:lpstr>
      <vt:lpstr>'Febrer 2018'!Àrea_d'impressió</vt:lpstr>
      <vt:lpstr>'Gener 2018'!Àrea_d'impressió</vt:lpstr>
      <vt:lpstr>'Juliol 2018'!Àrea_d'impressió</vt:lpstr>
      <vt:lpstr>'Juny 2018'!Àrea_d'impressió</vt:lpstr>
      <vt:lpstr>'Maig 2018'!Àrea_d'impressió</vt:lpstr>
      <vt:lpstr>'Març 2018'!Àrea_d'impressió</vt:lpstr>
      <vt:lpstr>'Novembre 2018'!Àrea_d'impressió</vt:lpstr>
      <vt:lpstr>'Octubre 2018'!Àrea_d'impressió</vt:lpstr>
      <vt:lpstr>P.TURISME!Àrea_d'impressió</vt:lpstr>
      <vt:lpstr>SEMEGA!Àrea_d'impressió</vt:lpstr>
      <vt:lpstr>'Setembre 2018'!Àrea_d'impressió</vt:lpstr>
      <vt:lpstr>'SUMAR, S.L.'!Àrea_d'impressió</vt:lpstr>
      <vt:lpstr>XALOC!Àrea_d'impressió</vt:lpstr>
    </vt:vector>
  </TitlesOfParts>
  <Company>Diputació de Girona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bnoguer</dc:creator>
  <cp:lastModifiedBy>cperxes</cp:lastModifiedBy>
  <cp:lastPrinted>2018-12-20T08:09:05Z</cp:lastPrinted>
  <dcterms:created xsi:type="dcterms:W3CDTF">2014-10-22T10:24:53Z</dcterms:created>
  <dcterms:modified xsi:type="dcterms:W3CDTF">2019-02-01T13:51:14Z</dcterms:modified>
</cp:coreProperties>
</file>